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5390" windowHeight="6375" tabRatio="872"/>
  </bookViews>
  <sheets>
    <sheet name="Sơ đồ rùa M4" sheetId="29" r:id="rId1"/>
    <sheet name="KPI - M4" sheetId="53" r:id="rId2"/>
    <sheet name="Sheet1" sheetId="54" r:id="rId3"/>
  </sheets>
  <definedNames>
    <definedName name="_xlnm.Print_Area" localSheetId="0">'Sơ đồ rùa M4'!$B$1:$W$44</definedName>
  </definedNames>
  <calcPr calcId="12451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15" i="53"/>
  <c r="T13"/>
  <c r="Q143"/>
  <c r="P143"/>
  <c r="O143"/>
  <c r="N143"/>
  <c r="M143"/>
  <c r="Q141"/>
  <c r="P141"/>
  <c r="O141"/>
  <c r="N141"/>
  <c r="M141"/>
  <c r="Q139"/>
  <c r="P139"/>
  <c r="O139"/>
  <c r="N139"/>
  <c r="M139"/>
  <c r="Q137"/>
  <c r="P137"/>
  <c r="O137"/>
  <c r="N137"/>
  <c r="M137"/>
  <c r="Q135"/>
  <c r="P135"/>
  <c r="O135"/>
  <c r="N135"/>
  <c r="M135"/>
  <c r="Q133"/>
  <c r="P133"/>
  <c r="O133"/>
  <c r="N133"/>
  <c r="M133"/>
  <c r="Q131"/>
  <c r="P131"/>
  <c r="O131"/>
  <c r="N131"/>
  <c r="M131"/>
  <c r="Q129"/>
  <c r="P129"/>
  <c r="O129"/>
  <c r="N129"/>
  <c r="M129"/>
  <c r="Q127"/>
  <c r="P127"/>
  <c r="O127"/>
  <c r="N127"/>
  <c r="M127"/>
  <c r="Q125"/>
  <c r="P125"/>
  <c r="O125"/>
  <c r="N125"/>
  <c r="M125"/>
  <c r="Q123"/>
  <c r="P123"/>
  <c r="O123"/>
  <c r="N123"/>
  <c r="M123"/>
  <c r="Q121"/>
  <c r="P121"/>
  <c r="O121"/>
  <c r="N121"/>
  <c r="M121"/>
  <c r="Q119"/>
  <c r="P119"/>
  <c r="O119"/>
  <c r="N119"/>
  <c r="M119"/>
  <c r="Q117"/>
  <c r="P117"/>
  <c r="O117"/>
  <c r="N117"/>
  <c r="M117"/>
  <c r="Q115"/>
  <c r="P115"/>
  <c r="O115"/>
  <c r="N115"/>
  <c r="M115"/>
  <c r="Q113"/>
  <c r="P113"/>
  <c r="O113"/>
  <c r="N113"/>
  <c r="M113"/>
  <c r="Q111"/>
  <c r="P111"/>
  <c r="O111"/>
  <c r="N111"/>
  <c r="M111"/>
  <c r="Q109"/>
  <c r="P109"/>
  <c r="O109"/>
  <c r="N109"/>
  <c r="M109"/>
  <c r="Q107"/>
  <c r="P107"/>
  <c r="O107"/>
  <c r="N107"/>
  <c r="M107"/>
  <c r="Q105"/>
  <c r="P105"/>
  <c r="O105"/>
  <c r="N105"/>
  <c r="M105"/>
  <c r="K102"/>
  <c r="J102"/>
  <c r="I102"/>
  <c r="H102"/>
  <c r="G102"/>
  <c r="K100"/>
  <c r="J100"/>
  <c r="I100"/>
  <c r="H100"/>
  <c r="G100"/>
  <c r="K98"/>
  <c r="J98"/>
  <c r="I98"/>
  <c r="H98"/>
  <c r="G98"/>
  <c r="K96"/>
  <c r="J96"/>
  <c r="I96"/>
  <c r="H96"/>
  <c r="G96"/>
  <c r="G94"/>
  <c r="M92"/>
  <c r="G92"/>
  <c r="Q90"/>
  <c r="P90"/>
  <c r="K90"/>
  <c r="J90"/>
  <c r="G88"/>
  <c r="M86"/>
  <c r="G86"/>
  <c r="Q84"/>
  <c r="P84"/>
  <c r="K84"/>
  <c r="J84"/>
  <c r="Q82"/>
  <c r="P82"/>
  <c r="O82"/>
  <c r="N82"/>
  <c r="M82"/>
  <c r="R79"/>
  <c r="P79"/>
  <c r="O79"/>
  <c r="N79"/>
  <c r="M75"/>
  <c r="G72"/>
  <c r="G73" s="1"/>
  <c r="G70"/>
  <c r="G71" s="1"/>
  <c r="G69"/>
  <c r="Q65"/>
  <c r="P65"/>
  <c r="O65"/>
  <c r="N65"/>
  <c r="M65"/>
  <c r="R63"/>
  <c r="K63"/>
  <c r="R61"/>
  <c r="L61"/>
  <c r="S55"/>
  <c r="R55"/>
  <c r="Q55"/>
  <c r="P55"/>
  <c r="O55"/>
  <c r="M55"/>
  <c r="N55" s="1"/>
  <c r="L55"/>
  <c r="K55"/>
  <c r="J53"/>
  <c r="R52"/>
  <c r="L52"/>
  <c r="L49"/>
  <c r="R47"/>
  <c r="R49" s="1"/>
  <c r="R46"/>
  <c r="Q46"/>
  <c r="P46"/>
  <c r="O46"/>
  <c r="N46"/>
  <c r="M46"/>
  <c r="L46"/>
  <c r="K46"/>
  <c r="J46"/>
  <c r="I46"/>
  <c r="H46"/>
  <c r="G46"/>
  <c r="J24"/>
  <c r="J25" s="1"/>
  <c r="I24"/>
  <c r="I25" s="1"/>
  <c r="H24"/>
  <c r="H25" s="1"/>
  <c r="G24"/>
  <c r="G25" s="1"/>
  <c r="P20"/>
  <c r="M11"/>
  <c r="M9"/>
  <c r="G7"/>
  <c r="G5"/>
</calcChain>
</file>

<file path=xl/comments1.xml><?xml version="1.0" encoding="utf-8"?>
<comments xmlns="http://schemas.openxmlformats.org/spreadsheetml/2006/main">
  <authors>
    <author/>
    <author>CHUNG</author>
    <author>NTD</author>
  </authors>
  <commentList>
    <comment ref="D26" authorId="0">
      <text>
        <r>
          <rPr>
            <sz val="10"/>
            <color indexed="8"/>
            <rFont val="Arial"/>
            <family val="2"/>
          </rPr>
          <t>ý</t>
        </r>
      </text>
    </comment>
    <comment ref="R32" authorId="1">
      <text>
        <r>
          <rPr>
            <b/>
            <sz val="9"/>
            <color indexed="81"/>
            <rFont val="Tahoma"/>
            <family val="2"/>
          </rPr>
          <t>SV tốt nghiệp tính đến tháng 8/2018</t>
        </r>
        <r>
          <rPr>
            <sz val="9"/>
            <color indexed="81"/>
            <rFont val="Tahoma"/>
            <family val="2"/>
          </rPr>
          <t xml:space="preserve">
</t>
        </r>
      </text>
    </comment>
    <comment ref="R33" authorId="1">
      <text>
        <r>
          <rPr>
            <sz val="9"/>
            <color indexed="81"/>
            <rFont val="Tahoma"/>
            <family val="2"/>
          </rPr>
          <t xml:space="preserve">Cho đai, anh tự cân đối
</t>
        </r>
      </text>
    </comment>
    <comment ref="D35" authorId="0">
      <text>
        <r>
          <rPr>
            <sz val="10"/>
            <color indexed="8"/>
            <rFont val="Arial"/>
            <family val="2"/>
          </rPr>
          <t>ý</t>
        </r>
      </text>
    </comment>
    <comment ref="D44" authorId="0">
      <text>
        <r>
          <rPr>
            <sz val="10"/>
            <color indexed="8"/>
            <rFont val="Arial"/>
            <family val="2"/>
          </rPr>
          <t>ý</t>
        </r>
      </text>
    </comment>
    <comment ref="R50" authorId="1">
      <text>
        <r>
          <rPr>
            <b/>
            <sz val="9"/>
            <color indexed="81"/>
            <rFont val="Tahoma"/>
            <family val="2"/>
          </rPr>
          <t>SV tốt nghiệp tính đến tháng 8/2018</t>
        </r>
        <r>
          <rPr>
            <sz val="9"/>
            <color indexed="81"/>
            <rFont val="Tahoma"/>
            <family val="2"/>
          </rPr>
          <t xml:space="preserve">
</t>
        </r>
      </text>
    </comment>
    <comment ref="R51" authorId="1">
      <text>
        <r>
          <rPr>
            <sz val="9"/>
            <color indexed="81"/>
            <rFont val="Tahoma"/>
            <family val="2"/>
          </rPr>
          <t xml:space="preserve">Cho đai, anh tự cân đối
</t>
        </r>
      </text>
    </comment>
    <comment ref="D53" authorId="0">
      <text>
        <r>
          <rPr>
            <sz val="10"/>
            <color indexed="8"/>
            <rFont val="Arial"/>
            <family val="2"/>
          </rPr>
          <t>ý</t>
        </r>
      </text>
    </comment>
    <comment ref="R60" authorId="1">
      <text>
        <r>
          <rPr>
            <sz val="9"/>
            <color indexed="81"/>
            <rFont val="Tahoma"/>
            <family val="2"/>
          </rPr>
          <t xml:space="preserve">Cho đai, anh tự cân đối
</t>
        </r>
      </text>
    </comment>
    <comment ref="D62" authorId="2">
      <text>
        <r>
          <rPr>
            <b/>
            <sz val="8"/>
            <color indexed="81"/>
            <rFont val="Tahoma"/>
            <family val="2"/>
          </rPr>
          <t>ý</t>
        </r>
      </text>
    </comment>
    <comment ref="M74" authorId="2">
      <text>
        <r>
          <rPr>
            <b/>
            <sz val="8"/>
            <color indexed="81"/>
            <rFont val="Tahoma"/>
            <family val="2"/>
          </rPr>
          <t>la knkh</t>
        </r>
      </text>
    </comment>
    <comment ref="B77" authorId="2">
      <text>
        <r>
          <rPr>
            <b/>
            <sz val="8"/>
            <color indexed="81"/>
            <rFont val="Tahoma"/>
            <family val="2"/>
          </rPr>
          <t>lấy  mục tiêu kĩ thuật của a thảo</t>
        </r>
      </text>
    </comment>
    <comment ref="D97" authorId="2">
      <text>
        <r>
          <rPr>
            <b/>
            <sz val="8"/>
            <color indexed="81"/>
            <rFont val="Tahoma"/>
            <family val="2"/>
          </rPr>
          <t>ý</t>
        </r>
      </text>
    </comment>
    <comment ref="D99" authorId="2">
      <text>
        <r>
          <rPr>
            <b/>
            <sz val="8"/>
            <color indexed="81"/>
            <rFont val="Tahoma"/>
            <family val="2"/>
          </rPr>
          <t>ý</t>
        </r>
      </text>
    </comment>
    <comment ref="D142" authorId="2">
      <text>
        <r>
          <rPr>
            <b/>
            <sz val="8"/>
            <color indexed="81"/>
            <rFont val="Tahoma"/>
            <family val="2"/>
          </rPr>
          <t>ý</t>
        </r>
      </text>
    </comment>
  </commentList>
</comments>
</file>

<file path=xl/sharedStrings.xml><?xml version="1.0" encoding="utf-8"?>
<sst xmlns="http://schemas.openxmlformats.org/spreadsheetml/2006/main" count="420" uniqueCount="202">
  <si>
    <t>M4</t>
  </si>
  <si>
    <t>Output</t>
  </si>
  <si>
    <t>Work Content</t>
  </si>
  <si>
    <t>1 mar 2018</t>
  </si>
  <si>
    <t>Leader</t>
  </si>
  <si>
    <t xml:space="preserve"> </t>
  </si>
  <si>
    <t xml:space="preserve">
No</t>
  </si>
  <si>
    <t>R/O</t>
  </si>
  <si>
    <t>C</t>
  </si>
  <si>
    <t>L</t>
  </si>
  <si>
    <t>CL</t>
  </si>
  <si>
    <t>R</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</si>
  <si>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</si>
  <si>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</si>
  <si>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</si>
  <si>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</si>
  <si>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</si>
  <si>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</si>
  <si>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</si>
  <si>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</si>
  <si>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</si>
  <si>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</si>
  <si>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</si>
  <si>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</si>
  <si>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</si>
  <si>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</si>
  <si>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</si>
  <si>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</si>
  <si>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</si>
  <si>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Consequence
Hậu quả</t>
  </si>
  <si>
    <t>Risk/Opportunities
Rủi ro / Cơ hội</t>
  </si>
  <si>
    <t>Risk /Opportunities
Grading
Rủi ro / Cơ hội
Chấm điểm</t>
  </si>
  <si>
    <t>Medium
Trung bình</t>
  </si>
  <si>
    <t>PROCESS OWNER
Chủ quá trình</t>
  </si>
  <si>
    <t>Likelihood
Khả năng xảy ra</t>
  </si>
  <si>
    <t>ngày lập:</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</si>
  <si>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</si>
  <si>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</si>
  <si>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</si>
  <si>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</si>
  <si>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</si>
  <si>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PHÒNG
KẾ HoẠCH - TÀI CHÍNH</t>
  </si>
  <si>
    <t>Hiệu trưởng</t>
  </si>
  <si>
    <t>Phạm Hữu Lộc</t>
  </si>
  <si>
    <r>
      <rPr>
        <sz val="11"/>
        <rFont val="Calibri"/>
        <family val="2"/>
        <scheme val="minor"/>
      </rPr>
      <t>Description 
of Risk/ Opportunity</t>
    </r>
    <r>
      <rPr>
        <sz val="14"/>
        <rFont val="Calibri"/>
        <family val="2"/>
        <scheme val="minor"/>
      </rPr>
      <t xml:space="preserve">
Mô tả
về rủi ro / cơ hội</t>
    </r>
  </si>
  <si>
    <r>
      <rPr>
        <sz val="11"/>
        <rFont val="Calibri"/>
        <family val="2"/>
        <scheme val="minor"/>
      </rPr>
      <t>Interested Party/Parties</t>
    </r>
    <r>
      <rPr>
        <sz val="14"/>
        <rFont val="Calibri"/>
        <family val="2"/>
        <scheme val="minor"/>
      </rPr>
      <t xml:space="preserve">
Các bên /
 bên quan tâm</t>
    </r>
  </si>
  <si>
    <r>
      <rPr>
        <sz val="12"/>
        <rFont val="Calibri"/>
        <family val="2"/>
        <scheme val="minor"/>
      </rPr>
      <t>Current Control Measures</t>
    </r>
    <r>
      <rPr>
        <sz val="14"/>
        <rFont val="Calibri"/>
        <family val="2"/>
        <scheme val="minor"/>
      </rPr>
      <t xml:space="preserve">
Các biện pháp kiểm soát hiện tại</t>
    </r>
  </si>
  <si>
    <r>
      <rPr>
        <sz val="12"/>
        <rFont val="Calibri"/>
        <family val="2"/>
        <scheme val="minor"/>
      </rPr>
      <t>Action</t>
    </r>
    <r>
      <rPr>
        <sz val="14"/>
        <rFont val="Calibri"/>
        <family val="2"/>
        <scheme val="minor"/>
      </rPr>
      <t xml:space="preserve">
Hành động</t>
    </r>
  </si>
  <si>
    <r>
      <rPr>
        <sz val="12"/>
        <rFont val="Calibri"/>
        <family val="2"/>
        <scheme val="minor"/>
      </rPr>
      <t>Responsibility &amp; Estimated Completion Date</t>
    </r>
    <r>
      <rPr>
        <sz val="14"/>
        <rFont val="Calibri"/>
        <family val="2"/>
        <scheme val="minor"/>
      </rPr>
      <t xml:space="preserve">
Trách nhiệm &amp; Ngày hoàn thành dự kiến</t>
    </r>
  </si>
  <si>
    <r>
      <rPr>
        <sz val="12"/>
        <rFont val="Calibri"/>
        <family val="2"/>
      </rPr>
      <t>Status</t>
    </r>
    <r>
      <rPr>
        <sz val="14"/>
        <rFont val="Calibri"/>
        <family val="2"/>
      </rPr>
      <t xml:space="preserve">
Tình trạng</t>
    </r>
  </si>
  <si>
    <r>
      <rPr>
        <sz val="12"/>
        <rFont val="Calibri"/>
        <family val="2"/>
        <scheme val="minor"/>
      </rPr>
      <t>Results</t>
    </r>
    <r>
      <rPr>
        <sz val="14"/>
        <rFont val="Calibri"/>
        <family val="2"/>
        <scheme val="minor"/>
      </rPr>
      <t xml:space="preserve">
Kết quả</t>
    </r>
  </si>
  <si>
    <t>Phạm Hữu Lộc; Nguyễn Kính</t>
  </si>
  <si>
    <t>Sở GD&amp;ĐT
P. TS-ĐT</t>
  </si>
  <si>
    <t>- Máy tính
- Máy in
- Mạng Internet</t>
  </si>
  <si>
    <t>Hoạch định chiến lược kinh doanh để đạt được mục tiêu</t>
  </si>
  <si>
    <t>Kế hoạch xem xét của lãnh đạo</t>
  </si>
  <si>
    <t>Đối chiếu, kiểm tra, đôn đốc việc thực hiện mục tiêu</t>
  </si>
  <si>
    <t>Thực hiện đúng theo lịch trình</t>
  </si>
  <si>
    <t>- Kế hoạch kinh doanh lập cho 2-3 năm
- Các quyết định liên quan đến duy trì và cải tiến QMS</t>
  </si>
  <si>
    <t>- Muc đích, thành quả đã có , chiến lược kinh doanh 
-Các kết quả thực hiện quá trình và QMS</t>
  </si>
  <si>
    <t>BẢNG THEO DÕI  KPI CỦA QUÁ TRÌNH</t>
  </si>
  <si>
    <t>Mã số: QC-PR-02</t>
  </si>
  <si>
    <t xml:space="preserve"> PROCESS KPI MONITORING</t>
  </si>
  <si>
    <t>Lần ban hành: 03</t>
  </si>
  <si>
    <t>SốTT</t>
  </si>
  <si>
    <t>Process 
- Quá trình</t>
  </si>
  <si>
    <t>Frequency
 Tần số</t>
  </si>
  <si>
    <t>Business KPI</t>
  </si>
  <si>
    <t xml:space="preserve">Target </t>
  </si>
  <si>
    <t>Tháng 09/2017</t>
  </si>
  <si>
    <t>Tháng 10/2017</t>
  </si>
  <si>
    <t>Tháng 11/2017</t>
  </si>
  <si>
    <t>Tháng 12/2017</t>
  </si>
  <si>
    <t>Tháng 01/2018</t>
  </si>
  <si>
    <t>Tháng 02/2018</t>
  </si>
  <si>
    <t>Tháng 03/2018</t>
  </si>
  <si>
    <t>Tháng 04/2018</t>
  </si>
  <si>
    <t>Tháng 05/2018</t>
  </si>
  <si>
    <t>Tháng 06/2018</t>
  </si>
  <si>
    <t>Tháng 07/2018</t>
  </si>
  <si>
    <t>Tháng 08/2018</t>
  </si>
  <si>
    <t>Tháng 09/2018</t>
  </si>
  <si>
    <t>M1: Quản lý rủi ro &amp; Hoạch
 định việc ứng phó khẩn cấp</t>
  </si>
  <si>
    <t>Annually 
hàng năm</t>
  </si>
  <si>
    <t>Báo cáo sự không hợp so với 
ISO9001/ IATF16949</t>
  </si>
  <si>
    <t>0 Major NC/   NC nặng</t>
  </si>
  <si>
    <t>Thực hiện</t>
  </si>
  <si>
    <t>0</t>
  </si>
  <si>
    <t>Nhận xét</t>
  </si>
  <si>
    <t>M2: Kiểm soát thông tin dạng văn bản</t>
  </si>
  <si>
    <t>Báo cáo sự không phù hợp so với ISO9001/ IATF 16949</t>
  </si>
  <si>
    <r>
      <rPr>
        <sz val="11"/>
        <color indexed="12"/>
        <rFont val="Arial"/>
        <family val="2"/>
      </rPr>
      <t>M3:</t>
    </r>
    <r>
      <rPr>
        <sz val="11"/>
        <rFont val="Arial"/>
        <family val="2"/>
      </rPr>
      <t xml:space="preserve"> Đánh giá nội bộ. Phân tích dữ liệu</t>
    </r>
  </si>
  <si>
    <t>Giải quyết chậm Báo cáo sự không phù hợp</t>
  </si>
  <si>
    <t>0 delay /  dời ngày</t>
  </si>
  <si>
    <r>
      <t xml:space="preserve">C1: </t>
    </r>
    <r>
      <rPr>
        <sz val="11"/>
        <color indexed="10"/>
        <rFont val="Arial"/>
        <family val="2"/>
      </rPr>
      <t xml:space="preserve">Thiết kế và phê duyệt dịch vụ đào tạo </t>
    </r>
  </si>
  <si>
    <t>Khi có phát sinh nhu cầu</t>
  </si>
  <si>
    <t>Số ngành được cấp giấy chứng nhận bổ sung đăng ký hoạt động Giáo dục nghề nghiệp</t>
  </si>
  <si>
    <t>&gt;= 80% số ngành được duyệt trên số ngành đăng ký</t>
  </si>
  <si>
    <t>Số ngành đăng ký bổ sung</t>
  </si>
  <si>
    <t>Số ngành được duyệt</t>
  </si>
  <si>
    <t>Tỉ lệ%</t>
  </si>
  <si>
    <t xml:space="preserve">đạt </t>
  </si>
  <si>
    <t>C2 :Tuyển sinh</t>
  </si>
  <si>
    <t>Every stage / Mỗi giai đoạn</t>
  </si>
  <si>
    <t>Số sinh viên nhập học cao đẳng chính quy</t>
  </si>
  <si>
    <t>&gt;80% chỉ tiêu tuyển sinh</t>
  </si>
  <si>
    <t>Số SV nhập học</t>
  </si>
  <si>
    <t>Chỉ tiêu</t>
  </si>
  <si>
    <t>C3.1 : Thực hiện chương trình đào tạo - Khoa Công nghệ Cơ khí</t>
  </si>
  <si>
    <t>Monthly 
hàng tháng</t>
  </si>
  <si>
    <t xml:space="preserve">Số sinh viên bỏ học sau một năm </t>
  </si>
  <si>
    <t>&lt; 20% Tổng SV nhập học khoá 2017-2019</t>
  </si>
  <si>
    <t>Số SV 
đang học</t>
  </si>
  <si>
    <t xml:space="preserve">Tổng số SV 
nhập học </t>
  </si>
  <si>
    <t>Kết quả 
thực hiện</t>
  </si>
  <si>
    <t>Mỗi học kỳ</t>
  </si>
  <si>
    <t>Số sinh viên có GPA loại khá trở lên</t>
  </si>
  <si>
    <t>&gt; 12% Số SV đang học</t>
  </si>
  <si>
    <t>Số SV có GPA loại
khá trở lên</t>
  </si>
  <si>
    <t xml:space="preserve"> Every 6 months
6 tháng / một lần</t>
  </si>
  <si>
    <t xml:space="preserve">Số sinh viên tốt nghiệp có việc làm </t>
  </si>
  <si>
    <t>&gt; 85% Phản hồi của Khoá 2014-2017</t>
  </si>
  <si>
    <t>Số phản hồi 
có việc làm</t>
  </si>
  <si>
    <t>Số phiếu 
khảo sát thu được</t>
  </si>
  <si>
    <t>C3.2 : Thực hiện chương trình đào tạo - Khoa Công nghệ Điện - Điện tử</t>
  </si>
  <si>
    <t>C3.3 : Thực hiện chương trình đào tạo - Khoa Công nghệ Động Lực</t>
  </si>
  <si>
    <t>C3.4 : Thực hiện chương trình đào tạo - Khoa Công nghệ Thông tin</t>
  </si>
  <si>
    <t>Đạt</t>
  </si>
  <si>
    <t>C1:  Kiểm tra, đánh giá và cấp bằng</t>
  </si>
  <si>
    <t>Học kỳ</t>
  </si>
  <si>
    <t>Số sinh viên xếp hạng học lực loại khá và giỏi</t>
  </si>
  <si>
    <t>&gt; 10% kết quả /học kỳ</t>
  </si>
  <si>
    <t>Thực tế</t>
  </si>
  <si>
    <t>C5: Theo dõi tình trạng có việc làm và sự hài lòng của sinh viên</t>
  </si>
  <si>
    <t>Số sinh viên có việc làm</t>
  </si>
  <si>
    <t>85% phản hồi của SV</t>
  </si>
  <si>
    <t>Mức độ hài lòng của sinh viên (mức độ tất hài lòng và hài lòng)</t>
  </si>
  <si>
    <t>&gt;90% tổng số phiếu khảo sát</t>
  </si>
  <si>
    <t xml:space="preserve">S1: Tuyển dụng và phát triển nhân viên
</t>
  </si>
  <si>
    <t>Hàng năm</t>
  </si>
  <si>
    <t>Nhân sự được tuyển dụng</t>
  </si>
  <si>
    <t>80% 
nhu cầu nhân sự</t>
  </si>
  <si>
    <t>Số giờ đào tạo nghiệp vụ cho 35% tổng số nhân viên</t>
  </si>
  <si>
    <t>6 giờ</t>
  </si>
  <si>
    <t>Nghiệp vụ quản lý giáo dục nghề nghiệp</t>
  </si>
  <si>
    <t>10% 
cán bộ quản lý</t>
  </si>
  <si>
    <r>
      <rPr>
        <sz val="11"/>
        <color indexed="12"/>
        <rFont val="Arial"/>
        <family val="2"/>
      </rPr>
      <t>S2</t>
    </r>
    <r>
      <rPr>
        <sz val="11"/>
        <rFont val="Arial"/>
        <family val="2"/>
      </rPr>
      <t>: Bảo trì máy móc, công cụ, cơ sở hạ tầng và IT - Hiệu chuẩn thiết bị đo</t>
    </r>
  </si>
  <si>
    <t>Thực hiện lịch bảo trì</t>
  </si>
  <si>
    <t>Thực hiện lịch hiệu chỉnh thiết bị đo</t>
  </si>
  <si>
    <t>S3: Kiểm soát đầu ra không phù hợp</t>
  </si>
  <si>
    <t>Khi phát sinh</t>
  </si>
  <si>
    <t>Sự không phù hợp đã xử lý</t>
  </si>
  <si>
    <t>100% NC</t>
  </si>
  <si>
    <t>Số điểm NC</t>
  </si>
  <si>
    <t>Số điểm NC đã xử lý</t>
  </si>
  <si>
    <t>Thực tế 
(Tỉ lệ %)</t>
  </si>
  <si>
    <t>S4: Mua sắm và quản lý nhà cung cấp: Công ty TNHH Thương mại - Dịch vụ - Đầu tư HỒNG NHUNG</t>
  </si>
  <si>
    <t>Giao hàng phù hợp với các yêu cầu</t>
  </si>
  <si>
    <t>0 case/ lần</t>
  </si>
  <si>
    <t>Kết quả thưc hiện lịch giao hàng</t>
  </si>
  <si>
    <t>100% lịch giao hàng</t>
  </si>
  <si>
    <t xml:space="preserve">Gián đoạn việc thực tập do giao vật tư trễ hạn </t>
  </si>
  <si>
    <t>&lt; 3 case/ lần</t>
  </si>
  <si>
    <t>S4: Mua sắm và quản lý nhà cung cấp: Công ty TNHH Thương mại - Dịch vụ - Đầu tư NGỌC VÂN ANH</t>
  </si>
  <si>
    <t>S5: Dịch vụ khuyến học và phát triển sinh viên</t>
  </si>
  <si>
    <t>Thực hiện kế hoạch hỗ trợ vay vốn</t>
  </si>
  <si>
    <t>Thực hiện kế hoạch hỗ trợ miễn giảm học phí</t>
  </si>
  <si>
    <t>Thực hiện kế hoạch cấp học bổng</t>
  </si>
  <si>
    <t>Thực hiện kế hoạch khen thưởng</t>
  </si>
  <si>
    <t>Quản lý Nhà cung cấp  TOSTEM</t>
  </si>
  <si>
    <t>0 complaint / khiếu nại</t>
  </si>
  <si>
    <t xml:space="preserve">Gián đoạn sản xuất tại khách hàng do giao nguyên liệu  trễ hạn </t>
  </si>
  <si>
    <t xml:space="preserve">Số lần trả phí vận chuyển loại đắt hơn </t>
  </si>
  <si>
    <t>Các thông báo đặc biệt của khách hàng</t>
  </si>
  <si>
    <t>Đại lý trả hàng, bảo hành, hành động giải quyết lỗi thị trường, và triệu hồi sản phẩm</t>
  </si>
  <si>
    <t>Quản lý Nhà cung cấp LIXIL</t>
  </si>
  <si>
    <t>Quản lý Nhà cung cấp KYOSHIN</t>
  </si>
  <si>
    <t>Ngày 31 Tháng 05 năm 2018</t>
  </si>
  <si>
    <t>Prepared by 
Người soan thảo</t>
  </si>
  <si>
    <t>Lương Thùy Trúc Tâm</t>
  </si>
  <si>
    <t xml:space="preserve">S6 : 
Nhập nguyên vật liệu
</t>
  </si>
  <si>
    <t>Monthly hàng tháng</t>
  </si>
  <si>
    <r>
      <t xml:space="preserve">
</t>
    </r>
    <r>
      <rPr>
        <sz val="11"/>
        <color indexed="56"/>
        <rFont val="Arial"/>
        <family val="2"/>
      </rPr>
      <t>Kết quả thưc hiện lịch giao hàng</t>
    </r>
  </si>
  <si>
    <r>
      <rPr>
        <sz val="11"/>
        <color indexed="12"/>
        <rFont val="Arial"/>
        <family val="2"/>
      </rPr>
      <t xml:space="preserve">S7; </t>
    </r>
    <r>
      <rPr>
        <sz val="11"/>
        <rFont val="Arial"/>
        <family val="2"/>
      </rPr>
      <t>Lưu kho &amp; xuất nguyên
 liệu sản xuất</t>
    </r>
  </si>
  <si>
    <t>Mức chính xác của kiểm kê hàng tồn</t>
  </si>
  <si>
    <t>Ngày 31 Tháng 05  năm 2018</t>
  </si>
  <si>
    <t>Approved By 
Người phê duyệt</t>
  </si>
  <si>
    <t>Ông Phạm Hữu Lộc</t>
  </si>
  <si>
    <t>Tháng 10/2018</t>
  </si>
  <si>
    <t>Điểm chất lượng &gt;1.5</t>
  </si>
  <si>
    <t>- Trưởng phòng Kế hoạch - Tài chính
- Trưởng phòng Tuyển sinh - Đào tạo
- Trưởng phòng TC-HC-TH
- Trưởng các khoa</t>
  </si>
  <si>
    <t>0 delay /  dời tháng</t>
  </si>
  <si>
    <t xml:space="preserve"> Hoạch định đúng theo kế hoạch</t>
  </si>
  <si>
    <t>M4 : Hoạch định kinh doanh</t>
  </si>
  <si>
    <r>
      <t xml:space="preserve">M4 : </t>
    </r>
    <r>
      <rPr>
        <b/>
        <sz val="24"/>
        <rFont val="Calibri"/>
        <family val="2"/>
        <scheme val="minor"/>
      </rPr>
      <t>Hoạch định kinh doanh</t>
    </r>
  </si>
  <si>
    <r>
      <rPr>
        <sz val="12"/>
        <color indexed="12"/>
        <rFont val="Arial"/>
        <family val="2"/>
      </rPr>
      <t xml:space="preserve">M4 : </t>
    </r>
    <r>
      <rPr>
        <sz val="12"/>
        <rFont val="Arial"/>
        <family val="2"/>
      </rPr>
      <t>Hoạch định kinh doanh</t>
    </r>
  </si>
  <si>
    <t xml:space="preserve"> Đảm bảo quy mô doanh thu tăng</t>
  </si>
  <si>
    <t xml:space="preserve"> tăng &gt; 15%/năm</t>
  </si>
  <si>
    <r>
      <t>- Thực hiện hoạch định đúng theo kế hoạch (</t>
    </r>
    <r>
      <rPr>
        <sz val="18"/>
        <color rgb="FFFF0000"/>
        <rFont val="Calibri"/>
        <family val="2"/>
        <scheme val="minor"/>
      </rPr>
      <t>Lập trước tháng 12 của năm trước đó</t>
    </r>
    <r>
      <rPr>
        <sz val="18"/>
        <color rgb="FF0000FF"/>
        <rFont val="Calibri"/>
        <family val="2"/>
        <scheme val="minor"/>
      </rPr>
      <t>)
- Đảm bảo quy mô doanh thu tăng (</t>
    </r>
    <r>
      <rPr>
        <sz val="18"/>
        <color rgb="FFFF0000"/>
        <rFont val="Calibri"/>
        <family val="2"/>
        <scheme val="minor"/>
      </rPr>
      <t>tăng &gt; 15%/năm</t>
    </r>
    <r>
      <rPr>
        <sz val="18"/>
        <color rgb="FF0000FF"/>
        <rFont val="Calibri"/>
        <family val="2"/>
        <scheme val="minor"/>
      </rPr>
      <t>)</t>
    </r>
  </si>
  <si>
    <r>
      <t>- Thủ tục hoạch định kinh doanh (</t>
    </r>
    <r>
      <rPr>
        <sz val="14"/>
        <color rgb="FFFF0000"/>
        <rFont val="Calibri"/>
        <family val="2"/>
        <scheme val="minor"/>
      </rPr>
      <t>DIR-PR-03</t>
    </r>
    <r>
      <rPr>
        <sz val="14"/>
        <color rgb="FF0000FF"/>
        <rFont val="Calibri"/>
        <family val="2"/>
        <scheme val="minor"/>
      </rPr>
      <t>)
- Chương trình xem xét của lãnh đạo</t>
    </r>
    <r>
      <rPr>
        <sz val="14"/>
        <color rgb="FFFF0000"/>
        <rFont val="Calibri"/>
        <family val="2"/>
        <scheme val="minor"/>
      </rPr>
      <t xml:space="preserve"> DIR-PR-03/RE 02</t>
    </r>
    <r>
      <rPr>
        <sz val="14"/>
        <color rgb="FF0000FF"/>
        <rFont val="Calibri"/>
        <family val="2"/>
        <scheme val="minor"/>
      </rPr>
      <t xml:space="preserve">
- Biên bản họp xem xét QMS</t>
    </r>
    <r>
      <rPr>
        <sz val="14"/>
        <color rgb="FFFF0000"/>
        <rFont val="Calibri"/>
        <family val="2"/>
        <scheme val="minor"/>
      </rPr>
      <t xml:space="preserve"> DIR-PR-03 /RE03
- </t>
    </r>
    <r>
      <rPr>
        <sz val="14"/>
        <color rgb="FF0000FF"/>
        <rFont val="Calibri"/>
        <family val="2"/>
        <scheme val="minor"/>
      </rPr>
      <t>Kế hoach kinh doanh</t>
    </r>
    <r>
      <rPr>
        <sz val="14"/>
        <color rgb="FFFF0000"/>
        <rFont val="Calibri"/>
        <family val="2"/>
        <scheme val="minor"/>
      </rPr>
      <t xml:space="preserve"> DIR-PR-03/RE01</t>
    </r>
  </si>
  <si>
    <t>What goes into the process?
Điều gì đi vào trong quá trình này?</t>
  </si>
  <si>
    <t>How does the process operate?
Quá trình này được thực hiện bằng cách nào</t>
  </si>
</sst>
</file>

<file path=xl/styles.xml><?xml version="1.0" encoding="utf-8"?>
<styleSheet xmlns="http://schemas.openxmlformats.org/spreadsheetml/2006/main">
  <numFmts count="5">
    <numFmt numFmtId="43" formatCode="_(* #,##0.00_);_(* \(#,##0.00\);_(* &quot;-&quot;??_);_(@_)"/>
    <numFmt numFmtId="164" formatCode="[$-409]d\-mmm;@"/>
    <numFmt numFmtId="165" formatCode="[$-409]d\-mmm\-yy;@"/>
    <numFmt numFmtId="166" formatCode="_(* #,##0_);_(* \(#,##0\);_(* &quot;-&quot;??_);_(@_)"/>
    <numFmt numFmtId="167" formatCode="0.0%"/>
  </numFmts>
  <fonts count="62">
    <font>
      <sz val="11"/>
      <color theme="1"/>
      <name val="Calibri"/>
      <charset val="134"/>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u/>
      <sz val="16"/>
      <color theme="1"/>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8"/>
      <color rgb="FF0000FF"/>
      <name val="Arial"/>
      <family val="2"/>
    </font>
    <font>
      <sz val="10"/>
      <color theme="4"/>
      <name val="Arial"/>
      <family val="2"/>
    </font>
    <font>
      <b/>
      <sz val="20"/>
      <name val="Arial"/>
      <family val="2"/>
    </font>
    <font>
      <sz val="10"/>
      <name val="Arial"/>
      <family val="2"/>
    </font>
    <font>
      <sz val="10"/>
      <color rgb="FF0000FF"/>
      <name val="Arial"/>
      <family val="2"/>
    </font>
    <font>
      <sz val="9"/>
      <name val="Arial"/>
      <family val="2"/>
    </font>
    <font>
      <sz val="10"/>
      <name val="Calibri"/>
      <family val="2"/>
      <scheme val="minor"/>
    </font>
    <font>
      <sz val="9"/>
      <color rgb="FF0000FF"/>
      <name val="Arial"/>
      <family val="2"/>
    </font>
    <font>
      <u/>
      <sz val="20"/>
      <color theme="1"/>
      <name val="Calibri"/>
      <family val="2"/>
      <scheme val="minor"/>
    </font>
    <font>
      <sz val="14"/>
      <name val="Calibri"/>
      <family val="2"/>
      <scheme val="minor"/>
    </font>
    <font>
      <b/>
      <sz val="16"/>
      <color theme="1"/>
      <name val="Calibri"/>
      <family val="2"/>
      <scheme val="minor"/>
    </font>
    <font>
      <sz val="18"/>
      <color rgb="FF0000FF"/>
      <name val="Calibri"/>
      <family val="2"/>
      <scheme val="minor"/>
    </font>
    <font>
      <sz val="12"/>
      <name val="Calibri"/>
      <family val="2"/>
      <scheme val="minor"/>
    </font>
    <font>
      <sz val="11"/>
      <name val="Calibri"/>
      <family val="2"/>
      <scheme val="minor"/>
    </font>
    <font>
      <sz val="12"/>
      <name val="Calibri"/>
      <family val="2"/>
    </font>
    <font>
      <sz val="14"/>
      <name val="Calibri"/>
      <family val="2"/>
    </font>
    <font>
      <b/>
      <sz val="18"/>
      <color rgb="FF0000FF"/>
      <name val="Calibri"/>
      <family val="2"/>
      <scheme val="minor"/>
    </font>
    <font>
      <sz val="18"/>
      <color rgb="FFFF0000"/>
      <name val="Calibri"/>
      <family val="2"/>
      <scheme val="minor"/>
    </font>
    <font>
      <sz val="14"/>
      <color rgb="FF0000FF"/>
      <name val="Calibri"/>
      <family val="2"/>
      <scheme val="minor"/>
    </font>
    <font>
      <sz val="14"/>
      <color rgb="FFFF0000"/>
      <name val="Calibri"/>
      <family val="2"/>
      <scheme val="minor"/>
    </font>
    <font>
      <sz val="11"/>
      <color theme="1"/>
      <name val="Calibri"/>
      <family val="2"/>
      <scheme val="minor"/>
    </font>
    <font>
      <sz val="11"/>
      <name val="Arial"/>
      <family val="2"/>
    </font>
    <font>
      <b/>
      <sz val="11"/>
      <name val="Arial"/>
      <family val="2"/>
    </font>
    <font>
      <sz val="10"/>
      <color rgb="FFFF0000"/>
      <name val="Arial"/>
      <family val="2"/>
    </font>
    <font>
      <sz val="11"/>
      <color rgb="FFFF0000"/>
      <name val="Arial"/>
      <family val="2"/>
    </font>
    <font>
      <sz val="11"/>
      <color indexed="12"/>
      <name val="Arial"/>
      <family val="2"/>
    </font>
    <font>
      <b/>
      <sz val="11"/>
      <color rgb="FFFF0000"/>
      <name val="Arial"/>
      <family val="2"/>
    </font>
    <font>
      <sz val="11"/>
      <color indexed="10"/>
      <name val="Arial"/>
      <family val="2"/>
    </font>
    <font>
      <sz val="11"/>
      <color theme="1"/>
      <name val="Arial"/>
      <family val="2"/>
    </font>
    <font>
      <sz val="10"/>
      <color theme="1"/>
      <name val="Arial"/>
      <family val="2"/>
    </font>
    <font>
      <sz val="9"/>
      <color rgb="FFFF0000"/>
      <name val="Tahoma"/>
      <family val="2"/>
    </font>
    <font>
      <sz val="9"/>
      <name val="Tahoma"/>
      <family val="2"/>
    </font>
    <font>
      <b/>
      <sz val="10"/>
      <name val="Arial"/>
      <family val="2"/>
    </font>
    <font>
      <sz val="11"/>
      <color rgb="FFFF00FF"/>
      <name val="Arial"/>
      <family val="2"/>
    </font>
    <font>
      <sz val="9"/>
      <color rgb="FFFF00FF"/>
      <name val="Tahoma"/>
      <family val="2"/>
    </font>
    <font>
      <sz val="8"/>
      <name val="Arial"/>
      <family val="2"/>
    </font>
    <font>
      <sz val="10"/>
      <name val="Tahoma"/>
      <family val="2"/>
    </font>
    <font>
      <sz val="10"/>
      <name val="Times New Roman"/>
      <family val="1"/>
    </font>
    <font>
      <sz val="11"/>
      <color indexed="56"/>
      <name val="Arial"/>
      <family val="2"/>
    </font>
    <font>
      <sz val="10"/>
      <color indexed="8"/>
      <name val="Arial"/>
      <family val="2"/>
    </font>
    <font>
      <b/>
      <sz val="9"/>
      <color indexed="81"/>
      <name val="Tahoma"/>
      <family val="2"/>
    </font>
    <font>
      <sz val="9"/>
      <color indexed="81"/>
      <name val="Tahoma"/>
      <family val="2"/>
    </font>
    <font>
      <b/>
      <sz val="8"/>
      <color indexed="81"/>
      <name val="Tahoma"/>
      <family val="2"/>
    </font>
    <font>
      <b/>
      <u/>
      <sz val="12"/>
      <name val="Calibri"/>
      <family val="2"/>
      <scheme val="minor"/>
    </font>
    <font>
      <b/>
      <sz val="24"/>
      <color rgb="FF0000FF"/>
      <name val="Calibri"/>
      <family val="2"/>
      <scheme val="minor"/>
    </font>
    <font>
      <b/>
      <sz val="24"/>
      <name val="Calibri"/>
      <family val="2"/>
      <scheme val="minor"/>
    </font>
    <font>
      <sz val="12"/>
      <name val="Arial"/>
      <family val="2"/>
    </font>
    <font>
      <sz val="12"/>
      <color indexed="12"/>
      <name val="Arial"/>
      <family val="2"/>
    </font>
  </fonts>
  <fills count="10">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7FADC"/>
        <bgColor indexed="64"/>
      </patternFill>
    </fill>
  </fills>
  <borders count="6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auto="1"/>
      </top>
      <bottom/>
      <diagonal/>
    </border>
  </borders>
  <cellStyleXfs count="5">
    <xf numFmtId="0" fontId="0" fillId="0" borderId="0"/>
    <xf numFmtId="0" fontId="8" fillId="0" borderId="0"/>
    <xf numFmtId="9" fontId="34" fillId="0" borderId="0" applyFont="0" applyFill="0" applyBorder="0" applyAlignment="0" applyProtection="0"/>
    <xf numFmtId="0" fontId="8" fillId="0" borderId="0"/>
    <xf numFmtId="43" fontId="8" fillId="0" borderId="0" applyFont="0" applyFill="0" applyBorder="0" applyAlignment="0" applyProtection="0"/>
  </cellStyleXfs>
  <cellXfs count="484">
    <xf numFmtId="0" fontId="0" fillId="0" borderId="0" xfId="0"/>
    <xf numFmtId="0" fontId="0" fillId="2" borderId="0" xfId="0" applyFill="1"/>
    <xf numFmtId="0" fontId="0" fillId="2" borderId="0" xfId="0" applyFill="1" applyBorder="1"/>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6"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9" fillId="0" borderId="0" xfId="1" applyFont="1" applyBorder="1" applyAlignment="1"/>
    <xf numFmtId="49" fontId="9" fillId="0" borderId="0" xfId="1" applyNumberFormat="1" applyFont="1" applyBorder="1" applyAlignment="1"/>
    <xf numFmtId="0" fontId="8" fillId="7" borderId="13" xfId="1" applyFont="1" applyFill="1" applyBorder="1" applyAlignment="1"/>
    <xf numFmtId="0" fontId="8" fillId="7" borderId="14" xfId="1" applyFont="1" applyFill="1" applyBorder="1" applyAlignment="1"/>
    <xf numFmtId="0" fontId="8" fillId="7" borderId="13" xfId="1" applyFill="1" applyBorder="1" applyAlignment="1"/>
    <xf numFmtId="0" fontId="8" fillId="7" borderId="14" xfId="1" applyFill="1" applyBorder="1" applyAlignment="1"/>
    <xf numFmtId="0" fontId="8" fillId="0" borderId="0" xfId="1" applyFill="1" applyBorder="1" applyAlignment="1">
      <alignment horizontal="center"/>
    </xf>
    <xf numFmtId="0" fontId="8" fillId="0" borderId="0" xfId="1" applyFill="1" applyBorder="1" applyAlignment="1">
      <alignment horizontal="left"/>
    </xf>
    <xf numFmtId="0" fontId="0" fillId="0" borderId="0" xfId="0" applyFill="1" applyBorder="1" applyAlignment="1">
      <alignment horizontal="right"/>
    </xf>
    <xf numFmtId="0" fontId="6"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8" fillId="0" borderId="0" xfId="1" applyNumberFormat="1" applyFont="1" applyBorder="1" applyAlignment="1">
      <alignment horizontal="center"/>
    </xf>
    <xf numFmtId="165" fontId="8" fillId="0" borderId="0" xfId="1" applyNumberFormat="1" applyFont="1" applyBorder="1" applyAlignment="1">
      <alignment horizontal="center" vertical="center"/>
    </xf>
    <xf numFmtId="0" fontId="8" fillId="0" borderId="0" xfId="1"/>
    <xf numFmtId="0" fontId="8" fillId="0" borderId="0" xfId="1" applyFont="1"/>
    <xf numFmtId="0" fontId="8" fillId="0" borderId="0" xfId="1" applyFill="1" applyBorder="1" applyAlignment="1">
      <alignment horizontal="center" vertical="center"/>
    </xf>
    <xf numFmtId="0" fontId="10" fillId="4" borderId="36" xfId="1" applyFont="1" applyFill="1" applyBorder="1" applyAlignment="1">
      <alignment horizontal="center" vertical="center" wrapText="1"/>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8" fillId="6" borderId="0" xfId="1" applyFill="1" applyBorder="1"/>
    <xf numFmtId="165" fontId="8" fillId="0" borderId="0" xfId="1" applyNumberFormat="1"/>
    <xf numFmtId="0" fontId="15" fillId="0" borderId="0" xfId="1" applyFont="1" applyAlignment="1">
      <alignment horizontal="center"/>
    </xf>
    <xf numFmtId="0" fontId="15" fillId="0" borderId="0" xfId="1" applyFont="1" applyAlignment="1">
      <alignment horizontal="left"/>
    </xf>
    <xf numFmtId="0" fontId="8" fillId="0" borderId="0" xfId="1" applyAlignment="1">
      <alignment horizontal="left"/>
    </xf>
    <xf numFmtId="0" fontId="8" fillId="0" borderId="0" xfId="1" applyAlignment="1">
      <alignment horizontal="center"/>
    </xf>
    <xf numFmtId="0" fontId="8" fillId="0" borderId="0" xfId="1" applyAlignment="1">
      <alignment horizontal="center" vertical="center"/>
    </xf>
    <xf numFmtId="0" fontId="8" fillId="0" borderId="0" xfId="1" applyFill="1" applyBorder="1" applyAlignment="1"/>
    <xf numFmtId="0" fontId="0" fillId="0" borderId="0" xfId="0" applyFill="1" applyBorder="1" applyAlignment="1"/>
    <xf numFmtId="165" fontId="8" fillId="0" borderId="0" xfId="1" applyNumberFormat="1" applyFill="1" applyBorder="1" applyAlignment="1"/>
    <xf numFmtId="165" fontId="8" fillId="0" borderId="0" xfId="1" applyNumberFormat="1" applyFont="1" applyFill="1" applyBorder="1" applyAlignment="1"/>
    <xf numFmtId="0" fontId="18" fillId="0" borderId="0" xfId="1" applyFont="1" applyBorder="1" applyAlignment="1"/>
    <xf numFmtId="0" fontId="17" fillId="7" borderId="12" xfId="1" applyFont="1" applyFill="1" applyBorder="1" applyAlignment="1"/>
    <xf numFmtId="0" fontId="17" fillId="7" borderId="13" xfId="1" applyFont="1" applyFill="1" applyBorder="1" applyAlignment="1"/>
    <xf numFmtId="0" fontId="20" fillId="4" borderId="35" xfId="1" applyFont="1" applyFill="1" applyBorder="1" applyAlignment="1">
      <alignment horizontal="center" vertical="center" textRotation="90" wrapText="1"/>
    </xf>
    <xf numFmtId="0" fontId="21" fillId="0" borderId="22" xfId="1" applyFont="1" applyFill="1" applyBorder="1" applyAlignment="1">
      <alignment horizontal="left" vertical="center" wrapText="1"/>
    </xf>
    <xf numFmtId="0" fontId="9" fillId="0" borderId="23" xfId="1" applyFont="1" applyBorder="1" applyAlignment="1">
      <alignment horizontal="left" vertical="center" wrapText="1"/>
    </xf>
    <xf numFmtId="0" fontId="24" fillId="2" borderId="1" xfId="0" applyFont="1" applyFill="1" applyBorder="1" applyAlignment="1">
      <alignment horizontal="center" vertical="center" wrapText="1"/>
    </xf>
    <xf numFmtId="0" fontId="24" fillId="2" borderId="2"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4" xfId="0" applyFont="1" applyFill="1" applyBorder="1" applyAlignment="1">
      <alignment horizontal="center" vertical="center"/>
    </xf>
    <xf numFmtId="0" fontId="24" fillId="2" borderId="0" xfId="0" applyFont="1" applyFill="1" applyBorder="1" applyAlignment="1">
      <alignment horizontal="center" vertical="center"/>
    </xf>
    <xf numFmtId="0" fontId="24" fillId="2" borderId="5" xfId="0" applyFont="1" applyFill="1" applyBorder="1" applyAlignment="1">
      <alignment horizontal="center" vertical="center"/>
    </xf>
    <xf numFmtId="0" fontId="24" fillId="2" borderId="6" xfId="0" applyFont="1" applyFill="1" applyBorder="1" applyAlignment="1">
      <alignment horizontal="center" vertical="center"/>
    </xf>
    <xf numFmtId="0" fontId="24" fillId="2" borderId="7" xfId="0" applyFont="1" applyFill="1" applyBorder="1" applyAlignment="1">
      <alignment horizontal="center" vertical="center"/>
    </xf>
    <xf numFmtId="0" fontId="24" fillId="2" borderId="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4" fillId="2" borderId="1" xfId="0" applyFont="1" applyFill="1" applyBorder="1" applyAlignment="1">
      <alignment horizontal="center" vertical="center" wrapText="1"/>
    </xf>
    <xf numFmtId="0" fontId="32" fillId="2" borderId="4" xfId="0" quotePrefix="1" applyFont="1" applyFill="1" applyBorder="1" applyAlignment="1">
      <alignment horizontal="left" vertical="top" wrapText="1"/>
    </xf>
    <xf numFmtId="0" fontId="32" fillId="2" borderId="0" xfId="0" applyFont="1" applyFill="1" applyAlignment="1">
      <alignment horizontal="left" vertical="top"/>
    </xf>
    <xf numFmtId="0" fontId="32" fillId="2" borderId="5" xfId="0" applyFont="1" applyFill="1" applyBorder="1" applyAlignment="1">
      <alignment horizontal="left" vertical="top"/>
    </xf>
    <xf numFmtId="0" fontId="32" fillId="2" borderId="4" xfId="0" applyFont="1" applyFill="1" applyBorder="1" applyAlignment="1">
      <alignment horizontal="left" vertical="top"/>
    </xf>
    <xf numFmtId="0" fontId="32" fillId="2" borderId="6" xfId="0" applyFont="1" applyFill="1" applyBorder="1" applyAlignment="1">
      <alignment horizontal="left" vertical="top"/>
    </xf>
    <xf numFmtId="0" fontId="32" fillId="2" borderId="7" xfId="0" applyFont="1" applyFill="1" applyBorder="1" applyAlignment="1">
      <alignment horizontal="left" vertical="top"/>
    </xf>
    <xf numFmtId="0" fontId="32" fillId="2" borderId="8" xfId="0" applyFont="1" applyFill="1" applyBorder="1" applyAlignment="1">
      <alignment horizontal="left" vertical="top"/>
    </xf>
    <xf numFmtId="0" fontId="25" fillId="2" borderId="4" xfId="0" quotePrefix="1" applyFont="1" applyFill="1" applyBorder="1" applyAlignment="1">
      <alignment horizontal="left" vertical="top" wrapText="1"/>
    </xf>
    <xf numFmtId="0" fontId="25" fillId="2" borderId="0" xfId="0" applyFont="1" applyFill="1" applyAlignment="1">
      <alignment horizontal="left" vertical="top"/>
    </xf>
    <xf numFmtId="0" fontId="25" fillId="2" borderId="5" xfId="0" applyFont="1" applyFill="1" applyBorder="1" applyAlignment="1">
      <alignment horizontal="left" vertical="top"/>
    </xf>
    <xf numFmtId="0" fontId="25" fillId="2" borderId="4" xfId="0" applyFont="1" applyFill="1" applyBorder="1" applyAlignment="1">
      <alignment horizontal="left" vertical="top"/>
    </xf>
    <xf numFmtId="0" fontId="25" fillId="2" borderId="6" xfId="0" applyFont="1" applyFill="1" applyBorder="1" applyAlignment="1">
      <alignment horizontal="left" vertical="top"/>
    </xf>
    <xf numFmtId="0" fontId="25" fillId="2" borderId="7" xfId="0" applyFont="1" applyFill="1" applyBorder="1" applyAlignment="1">
      <alignment horizontal="left" vertical="top"/>
    </xf>
    <xf numFmtId="0" fontId="25" fillId="2" borderId="8" xfId="0" applyFont="1" applyFill="1" applyBorder="1" applyAlignment="1">
      <alignment horizontal="left" vertical="top"/>
    </xf>
    <xf numFmtId="0" fontId="30" fillId="2" borderId="30" xfId="0" applyFont="1" applyFill="1" applyBorder="1" applyAlignment="1">
      <alignment horizontal="center" vertical="center" wrapText="1"/>
    </xf>
    <xf numFmtId="0" fontId="30" fillId="2" borderId="0" xfId="0" applyFont="1" applyFill="1" applyAlignment="1">
      <alignment horizontal="center" vertical="center"/>
    </xf>
    <xf numFmtId="0" fontId="30" fillId="2" borderId="31" xfId="0" applyFont="1" applyFill="1" applyBorder="1" applyAlignment="1">
      <alignment horizontal="center" vertical="center"/>
    </xf>
    <xf numFmtId="0" fontId="30" fillId="2" borderId="30" xfId="0" applyFont="1" applyFill="1" applyBorder="1" applyAlignment="1">
      <alignment horizontal="center" vertical="center"/>
    </xf>
    <xf numFmtId="0" fontId="22"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0"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1" xfId="0" applyFont="1" applyFill="1" applyBorder="1" applyAlignment="1">
      <alignment horizontal="center"/>
    </xf>
    <xf numFmtId="0" fontId="23" fillId="4" borderId="15" xfId="1" applyFont="1" applyFill="1" applyBorder="1" applyAlignment="1">
      <alignment horizontal="center" vertical="center" wrapText="1"/>
    </xf>
    <xf numFmtId="0" fontId="23" fillId="4" borderId="18" xfId="1" applyFont="1" applyFill="1" applyBorder="1" applyAlignment="1">
      <alignment horizontal="center" vertical="center" wrapText="1"/>
    </xf>
    <xf numFmtId="0" fontId="23" fillId="4" borderId="16" xfId="1" applyFont="1" applyFill="1" applyBorder="1" applyAlignment="1">
      <alignment horizontal="center" vertical="center" wrapText="1"/>
    </xf>
    <xf numFmtId="0" fontId="23" fillId="4" borderId="19" xfId="1" applyFont="1" applyFill="1" applyBorder="1" applyAlignment="1">
      <alignment horizontal="center" vertical="center" wrapText="1"/>
    </xf>
    <xf numFmtId="0" fontId="20" fillId="4" borderId="16" xfId="1" applyFont="1" applyFill="1" applyBorder="1" applyAlignment="1">
      <alignment horizontal="center" vertical="center" textRotation="90" wrapText="1"/>
    </xf>
    <xf numFmtId="0" fontId="10" fillId="4" borderId="19" xfId="1" applyFont="1" applyFill="1" applyBorder="1" applyAlignment="1">
      <alignment horizontal="center" vertical="center" textRotation="90" wrapText="1"/>
    </xf>
    <xf numFmtId="0" fontId="29" fillId="4" borderId="17" xfId="1" applyFont="1" applyFill="1" applyBorder="1" applyAlignment="1">
      <alignment horizontal="center" vertical="center" wrapText="1"/>
    </xf>
    <xf numFmtId="0" fontId="29" fillId="4" borderId="20" xfId="1" applyFont="1" applyFill="1" applyBorder="1" applyAlignment="1">
      <alignment horizontal="center" vertical="center" wrapText="1"/>
    </xf>
    <xf numFmtId="0" fontId="23" fillId="4" borderId="17" xfId="1" applyFont="1" applyFill="1" applyBorder="1" applyAlignment="1">
      <alignment horizontal="center" vertical="center" wrapText="1"/>
    </xf>
    <xf numFmtId="0" fontId="23" fillId="4" borderId="2" xfId="1" applyFont="1" applyFill="1" applyBorder="1" applyAlignment="1">
      <alignment horizontal="center" vertical="center" wrapText="1"/>
    </xf>
    <xf numFmtId="0" fontId="23" fillId="4" borderId="20" xfId="1" applyFont="1" applyFill="1" applyBorder="1" applyAlignment="1">
      <alignment horizontal="center" vertical="center" wrapText="1"/>
    </xf>
    <xf numFmtId="0" fontId="23" fillId="4" borderId="7" xfId="1" applyFont="1" applyFill="1" applyBorder="1" applyAlignment="1">
      <alignment horizontal="center" vertical="center" wrapText="1"/>
    </xf>
    <xf numFmtId="0" fontId="23" fillId="4" borderId="38" xfId="1" applyFont="1" applyFill="1" applyBorder="1" applyAlignment="1">
      <alignment horizontal="center" vertical="center" wrapText="1"/>
    </xf>
    <xf numFmtId="0" fontId="23" fillId="4" borderId="39" xfId="1" applyFont="1" applyFill="1" applyBorder="1" applyAlignment="1">
      <alignment horizontal="center" vertical="center" wrapText="1"/>
    </xf>
    <xf numFmtId="0" fontId="9" fillId="0" borderId="13" xfId="1" applyFont="1" applyFill="1" applyBorder="1" applyAlignment="1">
      <alignment horizontal="left"/>
    </xf>
    <xf numFmtId="0" fontId="9" fillId="0" borderId="14" xfId="1" applyFont="1" applyFill="1" applyBorder="1" applyAlignment="1">
      <alignment horizontal="left"/>
    </xf>
    <xf numFmtId="0" fontId="19" fillId="0" borderId="23" xfId="1" applyFont="1" applyFill="1" applyBorder="1" applyAlignment="1">
      <alignment horizontal="left" vertical="center" wrapText="1"/>
    </xf>
    <xf numFmtId="0" fontId="12" fillId="0" borderId="24" xfId="1" applyFont="1" applyFill="1" applyBorder="1" applyAlignment="1">
      <alignment horizontal="left" vertical="center" wrapText="1"/>
    </xf>
    <xf numFmtId="0" fontId="12" fillId="0" borderId="37" xfId="1" applyFont="1" applyFill="1" applyBorder="1" applyAlignment="1">
      <alignment horizontal="left" vertical="center" wrapText="1"/>
    </xf>
    <xf numFmtId="165" fontId="9" fillId="0" borderId="24" xfId="1" applyNumberFormat="1" applyFont="1" applyBorder="1" applyAlignment="1">
      <alignment horizontal="left"/>
    </xf>
    <xf numFmtId="165" fontId="9" fillId="0" borderId="37" xfId="1" applyNumberFormat="1" applyFont="1" applyBorder="1" applyAlignment="1">
      <alignment horizontal="left"/>
    </xf>
    <xf numFmtId="165" fontId="23" fillId="4" borderId="17" xfId="1" applyNumberFormat="1" applyFont="1" applyFill="1" applyBorder="1" applyAlignment="1">
      <alignment horizontal="center" vertical="center" wrapText="1"/>
    </xf>
    <xf numFmtId="165" fontId="23" fillId="4" borderId="2" xfId="1" applyNumberFormat="1" applyFont="1" applyFill="1" applyBorder="1" applyAlignment="1">
      <alignment horizontal="center" vertical="center" wrapText="1"/>
    </xf>
    <xf numFmtId="165" fontId="23" fillId="4" borderId="3" xfId="1" applyNumberFormat="1" applyFont="1" applyFill="1" applyBorder="1" applyAlignment="1">
      <alignment horizontal="center" vertical="center" wrapText="1"/>
    </xf>
    <xf numFmtId="165" fontId="23" fillId="4" borderId="20" xfId="1" applyNumberFormat="1" applyFont="1" applyFill="1" applyBorder="1" applyAlignment="1">
      <alignment horizontal="center" vertical="center" wrapText="1"/>
    </xf>
    <xf numFmtId="165" fontId="23" fillId="4" borderId="7" xfId="1" applyNumberFormat="1" applyFont="1" applyFill="1" applyBorder="1" applyAlignment="1">
      <alignment horizontal="center" vertical="center" wrapText="1"/>
    </xf>
    <xf numFmtId="165" fontId="23" fillId="4" borderId="8" xfId="1" applyNumberFormat="1" applyFont="1" applyFill="1" applyBorder="1" applyAlignment="1">
      <alignment horizontal="center" vertical="center" wrapText="1"/>
    </xf>
    <xf numFmtId="0" fontId="8" fillId="5" borderId="0" xfId="1" applyFill="1" applyBorder="1" applyAlignment="1">
      <alignment horizontal="center" vertical="center"/>
    </xf>
    <xf numFmtId="0" fontId="8" fillId="5" borderId="0" xfId="1" applyFill="1" applyAlignment="1">
      <alignment horizontal="center" vertical="center"/>
    </xf>
    <xf numFmtId="0" fontId="8" fillId="6" borderId="0" xfId="1" applyFont="1" applyFill="1" applyBorder="1" applyAlignment="1">
      <alignment horizontal="left"/>
    </xf>
    <xf numFmtId="0" fontId="8" fillId="6" borderId="0" xfId="1" applyFill="1" applyBorder="1" applyAlignment="1">
      <alignment horizontal="left"/>
    </xf>
    <xf numFmtId="0" fontId="9" fillId="0" borderId="23" xfId="1" applyFont="1" applyBorder="1" applyAlignment="1">
      <alignment horizontal="left" vertical="center" wrapText="1"/>
    </xf>
    <xf numFmtId="0" fontId="9" fillId="0" borderId="42" xfId="1" applyFont="1" applyBorder="1" applyAlignment="1">
      <alignment horizontal="left" vertical="center" wrapText="1"/>
    </xf>
    <xf numFmtId="0" fontId="9" fillId="0" borderId="43" xfId="1" applyFont="1" applyBorder="1" applyAlignment="1">
      <alignment horizontal="left" vertical="center" wrapText="1"/>
    </xf>
    <xf numFmtId="0" fontId="9" fillId="0" borderId="44" xfId="1" applyFont="1" applyBorder="1" applyAlignment="1">
      <alignment horizontal="left" vertical="center" wrapText="1"/>
    </xf>
    <xf numFmtId="0" fontId="8" fillId="6" borderId="0" xfId="1" applyFont="1" applyFill="1" applyBorder="1" applyAlignment="1">
      <alignment horizontal="left" vertical="center" wrapText="1"/>
    </xf>
    <xf numFmtId="0" fontId="8" fillId="6" borderId="0" xfId="1" applyFont="1" applyFill="1" applyBorder="1" applyAlignment="1">
      <alignment horizontal="left" vertical="center"/>
    </xf>
    <xf numFmtId="0" fontId="17" fillId="0" borderId="12" xfId="1" applyFont="1" applyBorder="1" applyAlignment="1">
      <alignment horizontal="left"/>
    </xf>
    <xf numFmtId="0" fontId="8" fillId="0" borderId="13" xfId="1" applyBorder="1" applyAlignment="1">
      <alignment horizontal="left"/>
    </xf>
    <xf numFmtId="0" fontId="8" fillId="0" borderId="14" xfId="1" applyBorder="1" applyAlignment="1">
      <alignment horizontal="left"/>
    </xf>
    <xf numFmtId="165" fontId="9" fillId="0" borderId="13" xfId="1" applyNumberFormat="1" applyFont="1" applyBorder="1" applyAlignment="1">
      <alignment horizontal="left"/>
    </xf>
    <xf numFmtId="165" fontId="9" fillId="0" borderId="14" xfId="1" applyNumberFormat="1" applyFont="1" applyBorder="1" applyAlignment="1">
      <alignment horizontal="left"/>
    </xf>
    <xf numFmtId="0" fontId="17" fillId="6" borderId="0" xfId="1" applyFont="1" applyFill="1" applyBorder="1" applyAlignment="1">
      <alignment horizontal="left" vertical="center" wrapText="1"/>
    </xf>
    <xf numFmtId="0" fontId="16" fillId="4" borderId="9" xfId="1" applyFont="1" applyFill="1" applyBorder="1" applyAlignment="1">
      <alignment horizontal="center" vertical="center"/>
    </xf>
    <xf numFmtId="0" fontId="7" fillId="4" borderId="10" xfId="1" applyFont="1" applyFill="1" applyBorder="1" applyAlignment="1">
      <alignment horizontal="center" vertical="center"/>
    </xf>
    <xf numFmtId="0" fontId="7" fillId="4" borderId="11" xfId="1" applyFont="1" applyFill="1" applyBorder="1" applyAlignment="1">
      <alignment horizontal="center" vertical="center"/>
    </xf>
    <xf numFmtId="0" fontId="17" fillId="0" borderId="0" xfId="1" applyFont="1" applyBorder="1" applyAlignment="1">
      <alignment horizontal="center"/>
    </xf>
    <xf numFmtId="0" fontId="8" fillId="0" borderId="0" xfId="1" applyFont="1" applyBorder="1" applyAlignment="1">
      <alignment horizontal="center"/>
    </xf>
    <xf numFmtId="165" fontId="9" fillId="0" borderId="0" xfId="1" applyNumberFormat="1" applyFont="1" applyBorder="1" applyAlignment="1">
      <alignment horizontal="left"/>
    </xf>
    <xf numFmtId="49" fontId="17" fillId="0" borderId="0" xfId="1" applyNumberFormat="1" applyFont="1" applyBorder="1" applyAlignment="1">
      <alignment horizontal="center"/>
    </xf>
    <xf numFmtId="49" fontId="8" fillId="0" borderId="0" xfId="1" applyNumberFormat="1" applyFont="1" applyBorder="1" applyAlignment="1">
      <alignment horizontal="center"/>
    </xf>
    <xf numFmtId="49" fontId="9" fillId="0" borderId="0" xfId="1" applyNumberFormat="1" applyFont="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6" fillId="2" borderId="9" xfId="0" applyFont="1" applyFill="1" applyBorder="1" applyAlignment="1">
      <alignment horizontal="center" wrapText="1"/>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29" xfId="0" applyFont="1" applyFill="1" applyBorder="1" applyAlignment="1">
      <alignment horizontal="center" vertical="center"/>
    </xf>
    <xf numFmtId="0" fontId="35" fillId="0" borderId="0" xfId="0" applyFont="1" applyFill="1" applyAlignment="1">
      <alignment vertical="center"/>
    </xf>
    <xf numFmtId="0" fontId="36" fillId="0" borderId="0" xfId="0" applyFont="1" applyFill="1" applyBorder="1" applyAlignment="1">
      <alignment vertical="center"/>
    </xf>
    <xf numFmtId="0" fontId="35" fillId="0" borderId="0" xfId="0" applyFont="1" applyFill="1" applyBorder="1" applyAlignment="1">
      <alignment horizontal="center" vertical="center"/>
    </xf>
    <xf numFmtId="0" fontId="8" fillId="0" borderId="0" xfId="0" applyFont="1" applyFill="1" applyAlignment="1">
      <alignment vertical="center"/>
    </xf>
    <xf numFmtId="0" fontId="35" fillId="0" borderId="26" xfId="0" applyFont="1" applyFill="1" applyBorder="1" applyAlignment="1">
      <alignment horizontal="center" vertical="center"/>
    </xf>
    <xf numFmtId="0" fontId="37" fillId="0" borderId="26" xfId="0" applyFont="1" applyFill="1" applyBorder="1" applyAlignment="1">
      <alignment horizontal="left" vertical="center" wrapText="1"/>
    </xf>
    <xf numFmtId="0" fontId="35" fillId="0" borderId="26" xfId="0" applyFont="1" applyFill="1" applyBorder="1" applyAlignment="1">
      <alignment horizontal="center" vertical="center" wrapText="1"/>
    </xf>
    <xf numFmtId="0" fontId="35" fillId="0" borderId="26" xfId="0" applyFont="1" applyFill="1" applyBorder="1" applyAlignment="1">
      <alignment vertical="center" wrapText="1"/>
    </xf>
    <xf numFmtId="0" fontId="35" fillId="0" borderId="26" xfId="0" applyFont="1" applyFill="1" applyBorder="1" applyAlignment="1">
      <alignment vertical="center"/>
    </xf>
    <xf numFmtId="166" fontId="35" fillId="0" borderId="12" xfId="4" quotePrefix="1" applyNumberFormat="1" applyFont="1" applyFill="1" applyBorder="1" applyAlignment="1">
      <alignment horizontal="left" vertical="top"/>
    </xf>
    <xf numFmtId="166" fontId="35" fillId="0" borderId="13" xfId="4" applyNumberFormat="1" applyFont="1" applyFill="1" applyBorder="1" applyAlignment="1">
      <alignment horizontal="left" vertical="top"/>
    </xf>
    <xf numFmtId="166" fontId="35" fillId="0" borderId="14" xfId="4" applyNumberFormat="1" applyFont="1" applyFill="1" applyBorder="1" applyAlignment="1">
      <alignment horizontal="left" vertical="top"/>
    </xf>
    <xf numFmtId="166" fontId="35" fillId="0" borderId="13" xfId="4" applyNumberFormat="1" applyFont="1" applyFill="1" applyBorder="1" applyAlignment="1">
      <alignment vertical="top"/>
    </xf>
    <xf numFmtId="166" fontId="35" fillId="0" borderId="14" xfId="4" applyNumberFormat="1" applyFont="1" applyFill="1" applyBorder="1" applyAlignment="1">
      <alignment vertical="top"/>
    </xf>
    <xf numFmtId="0" fontId="37" fillId="0" borderId="26" xfId="0" applyFont="1" applyFill="1" applyBorder="1" applyAlignment="1">
      <alignment horizontal="left" vertical="center"/>
    </xf>
    <xf numFmtId="0" fontId="35" fillId="0" borderId="26" xfId="0" applyFont="1" applyFill="1" applyBorder="1" applyAlignment="1">
      <alignment vertical="center"/>
    </xf>
    <xf numFmtId="0" fontId="38" fillId="0" borderId="26" xfId="0" applyFont="1" applyFill="1" applyBorder="1" applyAlignment="1">
      <alignment horizontal="left" vertical="center" wrapText="1"/>
    </xf>
    <xf numFmtId="0" fontId="35" fillId="0" borderId="26" xfId="3" applyFont="1" applyFill="1" applyBorder="1" applyAlignment="1">
      <alignment vertical="center" wrapText="1"/>
    </xf>
    <xf numFmtId="0" fontId="35" fillId="0" borderId="13" xfId="1" applyFont="1" applyFill="1" applyBorder="1" applyAlignment="1">
      <alignment vertical="center"/>
    </xf>
    <xf numFmtId="0" fontId="35" fillId="0" borderId="14" xfId="1" applyFont="1" applyFill="1" applyBorder="1" applyAlignment="1">
      <alignment vertical="center"/>
    </xf>
    <xf numFmtId="0" fontId="35" fillId="0" borderId="26" xfId="0" applyFont="1" applyFill="1" applyBorder="1" applyAlignment="1">
      <alignment horizontal="left" vertical="center" wrapText="1"/>
    </xf>
    <xf numFmtId="9" fontId="35" fillId="0" borderId="26" xfId="3" applyNumberFormat="1" applyFont="1" applyFill="1" applyBorder="1" applyAlignment="1">
      <alignment horizontal="left" vertical="center" wrapText="1"/>
    </xf>
    <xf numFmtId="0" fontId="35" fillId="0" borderId="12" xfId="0" applyFont="1" applyFill="1" applyBorder="1" applyAlignment="1">
      <alignment vertical="center"/>
    </xf>
    <xf numFmtId="0" fontId="35" fillId="0" borderId="12" xfId="1" applyFont="1" applyFill="1" applyBorder="1" applyAlignment="1">
      <alignment vertical="center"/>
    </xf>
    <xf numFmtId="0" fontId="35" fillId="0" borderId="12" xfId="1" applyFont="1" applyFill="1" applyBorder="1" applyAlignment="1">
      <alignment horizontal="center" vertical="center"/>
    </xf>
    <xf numFmtId="0" fontId="35" fillId="0" borderId="45" xfId="0" applyFont="1" applyFill="1" applyBorder="1" applyAlignment="1">
      <alignment horizontal="center" vertical="center"/>
    </xf>
    <xf numFmtId="0" fontId="35" fillId="0" borderId="26" xfId="0" applyFont="1" applyFill="1" applyBorder="1" applyAlignment="1">
      <alignment horizontal="center" vertical="center"/>
    </xf>
    <xf numFmtId="0" fontId="35" fillId="0" borderId="46" xfId="0" applyFont="1" applyFill="1" applyBorder="1" applyAlignment="1">
      <alignment horizontal="center" vertical="center"/>
    </xf>
    <xf numFmtId="0" fontId="35" fillId="0" borderId="22" xfId="0" applyFont="1" applyFill="1" applyBorder="1" applyAlignment="1">
      <alignment horizontal="center" vertical="center"/>
    </xf>
    <xf numFmtId="0" fontId="35" fillId="0" borderId="22" xfId="0" applyFont="1" applyFill="1" applyBorder="1" applyAlignment="1">
      <alignment horizontal="center" vertical="center" wrapText="1"/>
    </xf>
    <xf numFmtId="0" fontId="38" fillId="0" borderId="45" xfId="0" applyFont="1" applyFill="1" applyBorder="1" applyAlignment="1">
      <alignment horizontal="left" vertical="center" wrapText="1"/>
    </xf>
    <xf numFmtId="0" fontId="35" fillId="0" borderId="45" xfId="0" applyFont="1" applyFill="1" applyBorder="1" applyAlignment="1">
      <alignment horizontal="center" vertical="center" wrapText="1"/>
    </xf>
    <xf numFmtId="0" fontId="38" fillId="0" borderId="46" xfId="0" applyFont="1" applyFill="1" applyBorder="1" applyAlignment="1">
      <alignment horizontal="left" vertical="center" wrapText="1"/>
    </xf>
    <xf numFmtId="0" fontId="35" fillId="0" borderId="46" xfId="0" applyFont="1" applyFill="1" applyBorder="1" applyAlignment="1">
      <alignment horizontal="center" vertical="center" wrapText="1"/>
    </xf>
    <xf numFmtId="0" fontId="35" fillId="0" borderId="47" xfId="0" applyFont="1" applyFill="1" applyBorder="1" applyAlignment="1">
      <alignment horizontal="center" vertical="center"/>
    </xf>
    <xf numFmtId="0" fontId="38" fillId="0" borderId="22" xfId="0" applyFont="1" applyFill="1" applyBorder="1" applyAlignment="1">
      <alignment horizontal="left" vertical="center" wrapText="1"/>
    </xf>
    <xf numFmtId="0" fontId="8" fillId="0" borderId="26" xfId="0" applyFont="1" applyFill="1" applyBorder="1" applyAlignment="1">
      <alignment horizontal="center" vertical="center"/>
    </xf>
    <xf numFmtId="0" fontId="35" fillId="0" borderId="13" xfId="0" applyFont="1" applyFill="1" applyBorder="1" applyAlignment="1">
      <alignment horizontal="right" vertical="center"/>
    </xf>
    <xf numFmtId="0" fontId="35" fillId="0" borderId="14" xfId="0" applyFont="1" applyFill="1" applyBorder="1" applyAlignment="1">
      <alignment horizontal="right" vertical="center"/>
    </xf>
    <xf numFmtId="0" fontId="35" fillId="0" borderId="45" xfId="1" applyFont="1" applyFill="1" applyBorder="1" applyAlignment="1">
      <alignment horizontal="center" vertical="center"/>
    </xf>
    <xf numFmtId="0" fontId="35" fillId="0" borderId="26" xfId="1" applyFont="1" applyFill="1" applyBorder="1" applyAlignment="1">
      <alignment horizontal="center" vertical="center"/>
    </xf>
    <xf numFmtId="0" fontId="35" fillId="0" borderId="46" xfId="1" applyFont="1" applyFill="1" applyBorder="1" applyAlignment="1">
      <alignment horizontal="center" vertical="center"/>
    </xf>
    <xf numFmtId="0" fontId="35" fillId="0" borderId="22" xfId="1" applyFont="1" applyFill="1" applyBorder="1" applyAlignment="1">
      <alignment horizontal="center" vertical="center"/>
    </xf>
    <xf numFmtId="0" fontId="37" fillId="0" borderId="26" xfId="0" applyFont="1" applyFill="1" applyBorder="1" applyAlignment="1">
      <alignment horizontal="center" vertical="center"/>
    </xf>
    <xf numFmtId="0" fontId="8" fillId="0" borderId="26" xfId="0" applyFont="1" applyFill="1" applyBorder="1" applyAlignment="1">
      <alignment horizontal="center" vertical="center"/>
    </xf>
    <xf numFmtId="0" fontId="45" fillId="0" borderId="26" xfId="3" applyFont="1" applyFill="1" applyBorder="1" applyAlignment="1">
      <alignment vertical="center" wrapText="1"/>
    </xf>
    <xf numFmtId="0" fontId="35" fillId="0" borderId="19" xfId="0" applyFont="1" applyFill="1" applyBorder="1" applyAlignment="1">
      <alignment horizontal="center" vertical="center"/>
    </xf>
    <xf numFmtId="0" fontId="35" fillId="0" borderId="46" xfId="0" applyFont="1" applyFill="1" applyBorder="1" applyAlignment="1">
      <alignment vertical="center"/>
    </xf>
    <xf numFmtId="0" fontId="8" fillId="0" borderId="0" xfId="0" applyFont="1" applyFill="1" applyAlignment="1">
      <alignment horizontal="center" vertical="center"/>
    </xf>
    <xf numFmtId="0" fontId="35" fillId="0" borderId="22" xfId="0" applyFont="1" applyFill="1" applyBorder="1" applyAlignment="1">
      <alignment vertical="center"/>
    </xf>
    <xf numFmtId="0" fontId="35" fillId="0" borderId="45" xfId="3" applyFont="1" applyFill="1" applyBorder="1" applyAlignment="1">
      <alignment horizontal="center" vertical="center" wrapText="1"/>
    </xf>
    <xf numFmtId="0" fontId="35" fillId="0" borderId="22" xfId="3" applyFont="1" applyFill="1" applyBorder="1" applyAlignment="1">
      <alignment horizontal="center" vertical="center" wrapText="1"/>
    </xf>
    <xf numFmtId="9" fontId="35" fillId="0" borderId="26" xfId="0" applyNumberFormat="1" applyFont="1" applyFill="1" applyBorder="1" applyAlignment="1">
      <alignment horizontal="center" vertical="center"/>
    </xf>
    <xf numFmtId="0" fontId="35" fillId="0" borderId="26" xfId="0" applyFont="1" applyFill="1" applyBorder="1" applyAlignment="1">
      <alignment horizontal="left" vertical="center"/>
    </xf>
    <xf numFmtId="0" fontId="8" fillId="0" borderId="0" xfId="0" applyFont="1" applyFill="1" applyAlignment="1">
      <alignment horizontal="right" vertical="center"/>
    </xf>
    <xf numFmtId="0" fontId="35" fillId="0" borderId="45" xfId="0" applyFont="1" applyFill="1" applyBorder="1" applyAlignment="1">
      <alignment horizontal="center" vertical="center"/>
    </xf>
    <xf numFmtId="0" fontId="35" fillId="0" borderId="22" xfId="0" applyFont="1" applyFill="1" applyBorder="1" applyAlignment="1">
      <alignment horizontal="center" vertical="center"/>
    </xf>
    <xf numFmtId="9" fontId="35" fillId="0" borderId="26" xfId="0" applyNumberFormat="1" applyFont="1" applyFill="1" applyBorder="1" applyAlignment="1">
      <alignment horizontal="center" vertical="center"/>
    </xf>
    <xf numFmtId="0" fontId="35" fillId="0" borderId="0" xfId="0" applyFont="1" applyFill="1" applyBorder="1" applyAlignment="1">
      <alignment vertical="center"/>
    </xf>
    <xf numFmtId="0" fontId="36" fillId="0" borderId="26" xfId="0" applyFont="1" applyFill="1" applyBorder="1" applyAlignment="1">
      <alignment horizontal="center" vertical="center" wrapText="1"/>
    </xf>
    <xf numFmtId="0" fontId="36" fillId="0" borderId="26" xfId="3" applyFont="1" applyFill="1" applyBorder="1" applyAlignment="1">
      <alignment horizontal="center" vertical="center" wrapText="1"/>
    </xf>
    <xf numFmtId="0" fontId="35" fillId="0" borderId="12" xfId="1" applyFont="1" applyFill="1" applyBorder="1" applyAlignment="1">
      <alignment horizontal="left" vertical="center"/>
    </xf>
    <xf numFmtId="0" fontId="35" fillId="0" borderId="13" xfId="1" applyFont="1" applyFill="1" applyBorder="1" applyAlignment="1">
      <alignment horizontal="left" vertical="center"/>
    </xf>
    <xf numFmtId="0" fontId="35" fillId="0" borderId="14" xfId="1" applyFont="1" applyFill="1" applyBorder="1" applyAlignment="1">
      <alignment horizontal="left" vertical="center"/>
    </xf>
    <xf numFmtId="0" fontId="40" fillId="0" borderId="45" xfId="0" applyFont="1" applyFill="1" applyBorder="1" applyAlignment="1">
      <alignment horizontal="left" vertical="center" wrapText="1"/>
    </xf>
    <xf numFmtId="0" fontId="40" fillId="0" borderId="46" xfId="0" applyFont="1" applyFill="1" applyBorder="1" applyAlignment="1">
      <alignment horizontal="left" vertical="center" wrapText="1"/>
    </xf>
    <xf numFmtId="0" fontId="40" fillId="0" borderId="22" xfId="0" applyFont="1" applyFill="1" applyBorder="1" applyAlignment="1">
      <alignment horizontal="left" vertical="center" wrapText="1"/>
    </xf>
    <xf numFmtId="0" fontId="8" fillId="0" borderId="48" xfId="0" applyFont="1" applyFill="1" applyBorder="1" applyAlignment="1">
      <alignment horizontal="center" vertical="center"/>
    </xf>
    <xf numFmtId="0" fontId="44" fillId="0" borderId="48" xfId="0" applyFont="1" applyFill="1" applyBorder="1" applyAlignment="1">
      <alignment horizontal="center" vertical="center" wrapText="1"/>
    </xf>
    <xf numFmtId="0" fontId="8" fillId="0" borderId="0" xfId="0" applyFont="1" applyFill="1" applyBorder="1" applyAlignment="1">
      <alignment horizontal="center" vertical="center"/>
    </xf>
    <xf numFmtId="0" fontId="44" fillId="0" borderId="0" xfId="0" applyFont="1" applyFill="1" applyBorder="1" applyAlignment="1">
      <alignment horizontal="center" vertical="center" wrapText="1"/>
    </xf>
    <xf numFmtId="0" fontId="8" fillId="0" borderId="26" xfId="0" applyFont="1" applyFill="1" applyBorder="1" applyAlignment="1">
      <alignment vertical="center"/>
    </xf>
    <xf numFmtId="9" fontId="8" fillId="0" borderId="26" xfId="0" applyNumberFormat="1" applyFont="1" applyFill="1" applyBorder="1" applyAlignment="1">
      <alignment horizontal="center" vertical="center"/>
    </xf>
    <xf numFmtId="0" fontId="8" fillId="0" borderId="24" xfId="0" applyFont="1" applyFill="1" applyBorder="1" applyAlignment="1">
      <alignment horizontal="center" vertical="center"/>
    </xf>
    <xf numFmtId="0" fontId="44" fillId="0" borderId="24" xfId="0" applyFont="1" applyFill="1" applyBorder="1" applyAlignment="1">
      <alignment horizontal="center" vertical="center" wrapText="1"/>
    </xf>
    <xf numFmtId="0" fontId="44" fillId="0" borderId="26" xfId="0" applyFont="1" applyFill="1" applyBorder="1" applyAlignment="1">
      <alignment horizontal="left" vertical="center" wrapText="1"/>
    </xf>
    <xf numFmtId="0" fontId="45" fillId="0" borderId="45" xfId="0" applyFont="1" applyFill="1" applyBorder="1" applyAlignment="1">
      <alignment horizontal="center" vertical="center" wrapText="1"/>
    </xf>
    <xf numFmtId="0" fontId="45" fillId="0" borderId="46" xfId="0" applyFont="1" applyFill="1" applyBorder="1" applyAlignment="1">
      <alignment horizontal="center" vertical="center" wrapText="1"/>
    </xf>
    <xf numFmtId="0" fontId="47" fillId="0" borderId="45" xfId="0" applyFont="1" applyFill="1" applyBorder="1" applyAlignment="1">
      <alignment horizontal="center" vertical="center" wrapText="1"/>
    </xf>
    <xf numFmtId="0" fontId="47" fillId="0" borderId="46" xfId="0" applyFont="1" applyFill="1" applyBorder="1" applyAlignment="1">
      <alignment horizontal="center" vertical="center" wrapText="1"/>
    </xf>
    <xf numFmtId="0" fontId="47" fillId="0" borderId="22" xfId="0" applyFont="1" applyFill="1" applyBorder="1" applyAlignment="1">
      <alignment horizontal="center" vertical="center" wrapText="1"/>
    </xf>
    <xf numFmtId="1" fontId="35" fillId="0" borderId="26" xfId="0" applyNumberFormat="1" applyFont="1" applyFill="1" applyBorder="1" applyAlignment="1">
      <alignment horizontal="center" vertical="center"/>
    </xf>
    <xf numFmtId="1" fontId="35" fillId="0" borderId="45" xfId="0" applyNumberFormat="1" applyFont="1" applyFill="1" applyBorder="1" applyAlignment="1">
      <alignment horizontal="center" vertical="center"/>
    </xf>
    <xf numFmtId="0" fontId="44" fillId="0" borderId="45" xfId="0" applyFont="1" applyFill="1" applyBorder="1" applyAlignment="1">
      <alignment horizontal="center" vertical="center" wrapText="1"/>
    </xf>
    <xf numFmtId="0" fontId="44" fillId="0" borderId="46" xfId="0" applyFont="1" applyFill="1" applyBorder="1" applyAlignment="1">
      <alignment horizontal="center" vertical="center" wrapText="1"/>
    </xf>
    <xf numFmtId="0" fontId="44" fillId="0" borderId="22" xfId="0" applyFont="1" applyFill="1" applyBorder="1" applyAlignment="1">
      <alignment horizontal="center" vertical="center" wrapText="1"/>
    </xf>
    <xf numFmtId="0" fontId="49" fillId="0" borderId="45" xfId="0" applyFont="1" applyFill="1" applyBorder="1" applyAlignment="1">
      <alignment horizontal="center" vertical="center" wrapText="1"/>
    </xf>
    <xf numFmtId="0" fontId="49" fillId="0" borderId="46" xfId="0" applyFont="1" applyFill="1" applyBorder="1" applyAlignment="1">
      <alignment horizontal="center" vertical="center" wrapText="1"/>
    </xf>
    <xf numFmtId="0" fontId="49" fillId="0" borderId="22" xfId="0" applyFont="1" applyFill="1" applyBorder="1" applyAlignment="1">
      <alignment horizontal="center" vertical="center" wrapText="1"/>
    </xf>
    <xf numFmtId="0" fontId="44" fillId="0" borderId="26" xfId="0" applyFont="1" applyFill="1" applyBorder="1" applyAlignment="1">
      <alignment horizontal="center" vertical="center" wrapText="1"/>
    </xf>
    <xf numFmtId="9" fontId="45" fillId="0" borderId="26" xfId="3" applyNumberFormat="1" applyFont="1" applyFill="1" applyBorder="1" applyAlignment="1">
      <alignment horizontal="left" vertical="center" wrapText="1"/>
    </xf>
    <xf numFmtId="0" fontId="8" fillId="0" borderId="22" xfId="0" applyFont="1" applyFill="1" applyBorder="1" applyAlignment="1">
      <alignment vertical="center"/>
    </xf>
    <xf numFmtId="0" fontId="8" fillId="0" borderId="22" xfId="0" applyFont="1" applyFill="1" applyBorder="1" applyAlignment="1">
      <alignment horizontal="center" vertical="center"/>
    </xf>
    <xf numFmtId="0" fontId="44" fillId="0" borderId="36" xfId="0" applyFont="1" applyFill="1" applyBorder="1" applyAlignment="1">
      <alignment horizontal="center" vertical="center" wrapText="1"/>
    </xf>
    <xf numFmtId="0" fontId="45" fillId="0" borderId="19" xfId="0" applyFont="1" applyFill="1" applyBorder="1" applyAlignment="1">
      <alignment horizontal="center" vertical="center" wrapText="1"/>
    </xf>
    <xf numFmtId="0" fontId="45" fillId="0" borderId="36" xfId="3" applyFont="1" applyFill="1" applyBorder="1" applyAlignment="1">
      <alignment vertical="center" wrapText="1"/>
    </xf>
    <xf numFmtId="9" fontId="45" fillId="0" borderId="36" xfId="3" applyNumberFormat="1" applyFont="1" applyFill="1" applyBorder="1" applyAlignment="1">
      <alignment horizontal="left" vertical="center" wrapText="1"/>
    </xf>
    <xf numFmtId="0" fontId="8" fillId="0" borderId="36" xfId="0" applyFont="1" applyFill="1" applyBorder="1" applyAlignment="1">
      <alignment vertical="center"/>
    </xf>
    <xf numFmtId="0" fontId="8" fillId="0" borderId="36" xfId="0" applyFont="1" applyFill="1" applyBorder="1" applyAlignment="1">
      <alignment horizontal="center" vertical="center"/>
    </xf>
    <xf numFmtId="0" fontId="35" fillId="0" borderId="36" xfId="0" applyFont="1" applyFill="1" applyBorder="1" applyAlignment="1">
      <alignment horizontal="center" vertical="center"/>
    </xf>
    <xf numFmtId="0" fontId="44" fillId="0" borderId="22" xfId="0" applyFont="1" applyFill="1" applyBorder="1" applyAlignment="1">
      <alignment horizontal="center" vertical="center" wrapText="1"/>
    </xf>
    <xf numFmtId="0" fontId="45" fillId="0" borderId="46" xfId="0" applyFont="1" applyFill="1" applyBorder="1" applyAlignment="1">
      <alignment horizontal="center" vertical="center" wrapText="1"/>
    </xf>
    <xf numFmtId="0" fontId="45" fillId="0" borderId="22" xfId="3" applyFont="1" applyFill="1" applyBorder="1" applyAlignment="1">
      <alignment vertical="center" wrapText="1"/>
    </xf>
    <xf numFmtId="9" fontId="45" fillId="0" borderId="22" xfId="3" applyNumberFormat="1" applyFont="1" applyFill="1" applyBorder="1" applyAlignment="1">
      <alignment horizontal="left" vertical="center" wrapText="1"/>
    </xf>
    <xf numFmtId="0" fontId="38" fillId="0" borderId="26" xfId="0" applyFont="1" applyFill="1" applyBorder="1" applyAlignment="1">
      <alignment horizontal="center" vertical="center"/>
    </xf>
    <xf numFmtId="9" fontId="35" fillId="0" borderId="26" xfId="1" applyNumberFormat="1" applyFont="1" applyFill="1" applyBorder="1" applyAlignment="1">
      <alignment horizontal="center" vertical="center"/>
    </xf>
    <xf numFmtId="0" fontId="8" fillId="0" borderId="0" xfId="1" applyFont="1" applyFill="1" applyAlignment="1">
      <alignment vertical="center"/>
    </xf>
    <xf numFmtId="0" fontId="35" fillId="0" borderId="0" xfId="3" applyFont="1" applyFill="1" applyBorder="1" applyAlignment="1">
      <alignment horizontal="left" vertical="center"/>
    </xf>
    <xf numFmtId="0" fontId="35" fillId="0" borderId="0" xfId="3" applyFont="1" applyFill="1" applyBorder="1" applyAlignment="1">
      <alignment horizontal="center" wrapText="1"/>
    </xf>
    <xf numFmtId="0" fontId="51" fillId="0" borderId="0" xfId="3" applyFont="1" applyFill="1" applyBorder="1" applyAlignment="1">
      <alignment horizontal="center"/>
    </xf>
    <xf numFmtId="0" fontId="51" fillId="0" borderId="0" xfId="3" applyFont="1" applyFill="1" applyBorder="1" applyAlignment="1"/>
    <xf numFmtId="0" fontId="35" fillId="0" borderId="45" xfId="0" applyFont="1" applyFill="1" applyBorder="1" applyAlignment="1">
      <alignment horizontal="center" vertical="top" wrapText="1"/>
    </xf>
    <xf numFmtId="9" fontId="35" fillId="0" borderId="45" xfId="3" applyNumberFormat="1" applyFont="1" applyFill="1" applyBorder="1" applyAlignment="1">
      <alignment horizontal="center" vertical="center" wrapText="1"/>
    </xf>
    <xf numFmtId="0" fontId="35" fillId="0" borderId="26" xfId="1" applyFont="1" applyFill="1" applyBorder="1" applyAlignment="1">
      <alignment vertical="center"/>
    </xf>
    <xf numFmtId="0" fontId="35" fillId="0" borderId="22" xfId="0" applyFont="1" applyFill="1" applyBorder="1" applyAlignment="1">
      <alignment horizontal="center" vertical="top" wrapText="1"/>
    </xf>
    <xf numFmtId="9" fontId="35" fillId="0" borderId="22" xfId="3" applyNumberFormat="1" applyFont="1" applyFill="1" applyBorder="1" applyAlignment="1">
      <alignment horizontal="center" vertical="center" wrapText="1"/>
    </xf>
    <xf numFmtId="0" fontId="35" fillId="0" borderId="45" xfId="0" applyFont="1" applyFill="1" applyBorder="1" applyAlignment="1">
      <alignment horizontal="left" vertical="center" wrapText="1"/>
    </xf>
    <xf numFmtId="0" fontId="35" fillId="0" borderId="0" xfId="3" applyFont="1" applyFill="1" applyBorder="1" applyAlignment="1">
      <alignment horizontal="left" vertical="center"/>
    </xf>
    <xf numFmtId="0" fontId="35" fillId="0" borderId="0" xfId="3" applyFont="1" applyFill="1" applyBorder="1" applyAlignment="1">
      <alignment horizontal="center" wrapText="1"/>
    </xf>
    <xf numFmtId="0" fontId="35" fillId="8" borderId="45" xfId="0" applyFont="1" applyFill="1" applyBorder="1" applyAlignment="1">
      <alignment horizontal="center" vertical="center"/>
    </xf>
    <xf numFmtId="0" fontId="35" fillId="8" borderId="46" xfId="0" applyFont="1" applyFill="1" applyBorder="1" applyAlignment="1">
      <alignment horizontal="center" vertical="center"/>
    </xf>
    <xf numFmtId="0" fontId="35" fillId="8" borderId="22" xfId="0" applyFont="1" applyFill="1" applyBorder="1" applyAlignment="1">
      <alignment horizontal="center" vertical="center"/>
    </xf>
    <xf numFmtId="0" fontId="35" fillId="8" borderId="45" xfId="0" applyFont="1" applyFill="1" applyBorder="1" applyAlignment="1">
      <alignment horizontal="center" vertical="center"/>
    </xf>
    <xf numFmtId="0" fontId="8" fillId="0" borderId="0" xfId="0" applyFont="1" applyFill="1" applyAlignment="1">
      <alignment horizontal="center" vertical="center" wrapText="1"/>
    </xf>
    <xf numFmtId="0" fontId="35" fillId="9" borderId="26" xfId="0" applyFont="1" applyFill="1" applyBorder="1" applyAlignment="1">
      <alignment horizontal="center" vertical="center" wrapText="1"/>
    </xf>
    <xf numFmtId="0" fontId="35" fillId="9" borderId="26" xfId="3" applyFont="1" applyFill="1" applyBorder="1" applyAlignment="1">
      <alignment vertical="center" wrapText="1"/>
    </xf>
    <xf numFmtId="9" fontId="35" fillId="9" borderId="26" xfId="3" applyNumberFormat="1" applyFont="1" applyFill="1" applyBorder="1" applyAlignment="1">
      <alignment horizontal="left" vertical="center" wrapText="1"/>
    </xf>
    <xf numFmtId="0" fontId="35" fillId="9" borderId="26" xfId="0" applyFont="1" applyFill="1" applyBorder="1" applyAlignment="1">
      <alignment vertical="center"/>
    </xf>
    <xf numFmtId="0" fontId="35" fillId="9" borderId="12" xfId="1" applyFont="1" applyFill="1" applyBorder="1" applyAlignment="1">
      <alignment horizontal="center" vertical="center"/>
    </xf>
    <xf numFmtId="0" fontId="35" fillId="9" borderId="45" xfId="0" applyFont="1" applyFill="1" applyBorder="1" applyAlignment="1">
      <alignment horizontal="left" vertical="center" wrapText="1"/>
    </xf>
    <xf numFmtId="9" fontId="35" fillId="9" borderId="45" xfId="0" applyNumberFormat="1" applyFont="1" applyFill="1" applyBorder="1" applyAlignment="1">
      <alignment horizontal="center" vertical="center" wrapText="1"/>
    </xf>
    <xf numFmtId="0" fontId="42" fillId="9" borderId="26" xfId="0" applyFont="1" applyFill="1" applyBorder="1" applyAlignment="1">
      <alignment horizontal="center" vertical="center" wrapText="1"/>
    </xf>
    <xf numFmtId="9" fontId="35" fillId="9" borderId="26" xfId="0" applyNumberFormat="1" applyFont="1" applyFill="1" applyBorder="1" applyAlignment="1">
      <alignment vertical="center"/>
    </xf>
    <xf numFmtId="0" fontId="35" fillId="9" borderId="26" xfId="0" applyFont="1" applyFill="1" applyBorder="1" applyAlignment="1">
      <alignment horizontal="center" vertical="center"/>
    </xf>
    <xf numFmtId="0" fontId="35" fillId="9" borderId="13" xfId="1" applyFont="1" applyFill="1" applyBorder="1" applyAlignment="1">
      <alignment vertical="center"/>
    </xf>
    <xf numFmtId="0" fontId="35" fillId="9" borderId="46" xfId="0" applyFont="1" applyFill="1" applyBorder="1" applyAlignment="1">
      <alignment horizontal="left" vertical="center" wrapText="1"/>
    </xf>
    <xf numFmtId="9" fontId="35" fillId="9" borderId="46" xfId="0" applyNumberFormat="1" applyFont="1" applyFill="1" applyBorder="1" applyAlignment="1">
      <alignment horizontal="center" vertical="center" wrapText="1"/>
    </xf>
    <xf numFmtId="0" fontId="42" fillId="9" borderId="26" xfId="0" applyFont="1" applyFill="1" applyBorder="1" applyAlignment="1">
      <alignment horizontal="center" vertical="center"/>
    </xf>
    <xf numFmtId="9" fontId="42" fillId="9" borderId="26" xfId="1" applyNumberFormat="1" applyFont="1" applyFill="1" applyBorder="1" applyAlignment="1">
      <alignment horizontal="center" vertical="center"/>
    </xf>
    <xf numFmtId="0" fontId="35" fillId="9" borderId="22" xfId="0" applyFont="1" applyFill="1" applyBorder="1" applyAlignment="1">
      <alignment horizontal="left" vertical="center" wrapText="1"/>
    </xf>
    <xf numFmtId="0" fontId="35" fillId="9" borderId="22" xfId="0" applyFont="1" applyFill="1" applyBorder="1" applyAlignment="1">
      <alignment horizontal="center" vertical="center" wrapText="1"/>
    </xf>
    <xf numFmtId="0" fontId="35" fillId="9" borderId="45" xfId="0" applyFont="1" applyFill="1" applyBorder="1" applyAlignment="1">
      <alignment horizontal="center" vertical="center" wrapText="1"/>
    </xf>
    <xf numFmtId="0" fontId="42" fillId="9" borderId="45" xfId="3" applyFont="1" applyFill="1" applyBorder="1" applyAlignment="1">
      <alignment horizontal="center" vertical="center" wrapText="1"/>
    </xf>
    <xf numFmtId="9" fontId="42" fillId="9" borderId="45" xfId="3" applyNumberFormat="1" applyFont="1" applyFill="1" applyBorder="1" applyAlignment="1">
      <alignment horizontal="center" vertical="center" wrapText="1"/>
    </xf>
    <xf numFmtId="0" fontId="42" fillId="9" borderId="26" xfId="1" quotePrefix="1" applyFont="1" applyFill="1" applyBorder="1" applyAlignment="1">
      <alignment horizontal="center" vertical="center"/>
    </xf>
    <xf numFmtId="0" fontId="43" fillId="9" borderId="26" xfId="1" quotePrefix="1" applyFont="1" applyFill="1" applyBorder="1" applyAlignment="1">
      <alignment horizontal="center" vertical="center"/>
    </xf>
    <xf numFmtId="0" fontId="43" fillId="9" borderId="26" xfId="1" applyFont="1" applyFill="1" applyBorder="1" applyAlignment="1">
      <alignment vertical="center"/>
    </xf>
    <xf numFmtId="0" fontId="35" fillId="9" borderId="13" xfId="0" applyFont="1" applyFill="1" applyBorder="1" applyAlignment="1">
      <alignment vertical="center"/>
    </xf>
    <xf numFmtId="0" fontId="35" fillId="9" borderId="46" xfId="0" applyFont="1" applyFill="1" applyBorder="1" applyAlignment="1">
      <alignment horizontal="center" vertical="center" wrapText="1"/>
    </xf>
    <xf numFmtId="0" fontId="42" fillId="9" borderId="46" xfId="3" applyFont="1" applyFill="1" applyBorder="1" applyAlignment="1">
      <alignment horizontal="center" vertical="center" wrapText="1"/>
    </xf>
    <xf numFmtId="9" fontId="42" fillId="9" borderId="46" xfId="3" applyNumberFormat="1" applyFont="1" applyFill="1" applyBorder="1" applyAlignment="1">
      <alignment horizontal="center" vertical="center" wrapText="1"/>
    </xf>
    <xf numFmtId="10" fontId="42" fillId="9" borderId="26" xfId="1" applyNumberFormat="1" applyFont="1" applyFill="1" applyBorder="1" applyAlignment="1">
      <alignment horizontal="center" vertical="center"/>
    </xf>
    <xf numFmtId="10" fontId="43" fillId="9" borderId="26" xfId="1" applyNumberFormat="1" applyFont="1" applyFill="1" applyBorder="1" applyAlignment="1">
      <alignment horizontal="center" vertical="center"/>
    </xf>
    <xf numFmtId="0" fontId="42" fillId="9" borderId="22" xfId="3" applyFont="1" applyFill="1" applyBorder="1" applyAlignment="1">
      <alignment horizontal="center" vertical="center" wrapText="1"/>
    </xf>
    <xf numFmtId="9" fontId="42" fillId="9" borderId="22" xfId="3" applyNumberFormat="1" applyFont="1" applyFill="1" applyBorder="1" applyAlignment="1">
      <alignment horizontal="center" vertical="center" wrapText="1"/>
    </xf>
    <xf numFmtId="0" fontId="42" fillId="9" borderId="26" xfId="1" applyFont="1" applyFill="1" applyBorder="1" applyAlignment="1">
      <alignment horizontal="center" vertical="center"/>
    </xf>
    <xf numFmtId="0" fontId="43" fillId="9" borderId="26" xfId="1" applyFont="1" applyFill="1" applyBorder="1" applyAlignment="1">
      <alignment horizontal="center" vertical="center"/>
    </xf>
    <xf numFmtId="0" fontId="45" fillId="9" borderId="49" xfId="0" applyFont="1" applyFill="1" applyBorder="1" applyAlignment="1">
      <alignment horizontal="center" vertical="center" wrapText="1"/>
    </xf>
    <xf numFmtId="0" fontId="45" fillId="9" borderId="49" xfId="0" applyFont="1" applyFill="1" applyBorder="1" applyAlignment="1">
      <alignment vertical="center" wrapText="1"/>
    </xf>
    <xf numFmtId="9" fontId="45" fillId="9" borderId="49" xfId="0" applyNumberFormat="1" applyFont="1" applyFill="1" applyBorder="1" applyAlignment="1">
      <alignment horizontal="left" vertical="center" wrapText="1"/>
    </xf>
    <xf numFmtId="0" fontId="8" fillId="9" borderId="50" xfId="0" applyFont="1" applyFill="1" applyBorder="1" applyAlignment="1">
      <alignment vertical="center" wrapText="1"/>
    </xf>
    <xf numFmtId="0" fontId="0" fillId="9" borderId="26" xfId="0" applyFont="1" applyFill="1" applyBorder="1" applyAlignment="1">
      <alignment horizontal="center" vertical="center"/>
    </xf>
    <xf numFmtId="0" fontId="45" fillId="9" borderId="51" xfId="0" applyFont="1" applyFill="1" applyBorder="1" applyAlignment="1">
      <alignment horizontal="center" vertical="center" wrapText="1"/>
    </xf>
    <xf numFmtId="0" fontId="45" fillId="9" borderId="51" xfId="0" applyFont="1" applyFill="1" applyBorder="1" applyAlignment="1">
      <alignment vertical="center" wrapText="1"/>
    </xf>
    <xf numFmtId="9" fontId="45" fillId="9" borderId="51" xfId="0" applyNumberFormat="1" applyFont="1" applyFill="1" applyBorder="1" applyAlignment="1">
      <alignment horizontal="left" vertical="center" wrapText="1"/>
    </xf>
    <xf numFmtId="0" fontId="8" fillId="9" borderId="52" xfId="0" applyFont="1" applyFill="1" applyBorder="1"/>
    <xf numFmtId="0" fontId="8" fillId="9" borderId="53" xfId="0" applyFont="1" applyFill="1" applyBorder="1" applyAlignment="1">
      <alignment vertical="center" wrapText="1"/>
    </xf>
    <xf numFmtId="10" fontId="8" fillId="9" borderId="51" xfId="2" applyNumberFormat="1" applyFont="1" applyFill="1" applyBorder="1" applyAlignment="1">
      <alignment horizontal="center" vertical="center"/>
    </xf>
    <xf numFmtId="10" fontId="8" fillId="9" borderId="26" xfId="0" applyNumberFormat="1" applyFont="1" applyFill="1" applyBorder="1" applyAlignment="1">
      <alignment vertical="center"/>
    </xf>
    <xf numFmtId="0" fontId="8" fillId="9" borderId="51" xfId="0" applyFont="1" applyFill="1" applyBorder="1"/>
    <xf numFmtId="0" fontId="8" fillId="9" borderId="26" xfId="0" applyFont="1" applyFill="1" applyBorder="1" applyAlignment="1">
      <alignment vertical="center"/>
    </xf>
    <xf numFmtId="10" fontId="8" fillId="9" borderId="26" xfId="2" applyNumberFormat="1" applyFont="1" applyFill="1" applyBorder="1" applyAlignment="1">
      <alignment horizontal="center" vertical="center"/>
    </xf>
    <xf numFmtId="167" fontId="8" fillId="9" borderId="26" xfId="2" applyNumberFormat="1" applyFont="1" applyFill="1" applyBorder="1" applyAlignment="1">
      <alignment horizontal="center" vertical="center"/>
    </xf>
    <xf numFmtId="0" fontId="8" fillId="9" borderId="45" xfId="0" applyFont="1" applyFill="1" applyBorder="1" applyAlignment="1">
      <alignment horizontal="center" vertical="center" wrapText="1"/>
    </xf>
    <xf numFmtId="0" fontId="8" fillId="9" borderId="45" xfId="0" applyFont="1" applyFill="1" applyBorder="1" applyAlignment="1">
      <alignment horizontal="left" vertical="center" wrapText="1"/>
    </xf>
    <xf numFmtId="0" fontId="8" fillId="9" borderId="54" xfId="0" applyFont="1" applyFill="1" applyBorder="1" applyAlignment="1">
      <alignment vertical="center" wrapText="1"/>
    </xf>
    <xf numFmtId="9" fontId="8" fillId="9" borderId="26" xfId="0" applyNumberFormat="1" applyFont="1" applyFill="1" applyBorder="1" applyAlignment="1">
      <alignment vertical="center"/>
    </xf>
    <xf numFmtId="0" fontId="8" fillId="9" borderId="26" xfId="0" applyFont="1" applyFill="1" applyBorder="1" applyAlignment="1">
      <alignment horizontal="center" vertical="center"/>
    </xf>
    <xf numFmtId="0" fontId="8" fillId="9" borderId="46" xfId="0" applyFont="1" applyFill="1" applyBorder="1" applyAlignment="1">
      <alignment horizontal="center" vertical="center" wrapText="1"/>
    </xf>
    <xf numFmtId="0" fontId="8" fillId="9" borderId="46" xfId="0" applyFont="1" applyFill="1" applyBorder="1" applyAlignment="1">
      <alignment horizontal="left" vertical="center" wrapText="1"/>
    </xf>
    <xf numFmtId="0" fontId="8" fillId="9" borderId="26" xfId="0" applyFont="1" applyFill="1" applyBorder="1" applyAlignment="1">
      <alignment vertical="center" wrapText="1"/>
    </xf>
    <xf numFmtId="9" fontId="8" fillId="9" borderId="26" xfId="0" applyNumberFormat="1" applyFont="1" applyFill="1" applyBorder="1" applyAlignment="1">
      <alignment horizontal="center" vertical="center"/>
    </xf>
    <xf numFmtId="0" fontId="8" fillId="9" borderId="22" xfId="0" applyFont="1" applyFill="1" applyBorder="1" applyAlignment="1">
      <alignment horizontal="center" vertical="center" wrapText="1"/>
    </xf>
    <xf numFmtId="0" fontId="8" fillId="9" borderId="22" xfId="0" applyFont="1" applyFill="1" applyBorder="1" applyAlignment="1">
      <alignment horizontal="left" vertical="center" wrapText="1"/>
    </xf>
    <xf numFmtId="0" fontId="8" fillId="9" borderId="22" xfId="0" applyFont="1" applyFill="1" applyBorder="1" applyAlignment="1">
      <alignment horizontal="center" vertical="center"/>
    </xf>
    <xf numFmtId="9" fontId="8" fillId="9" borderId="26" xfId="2" applyFont="1" applyFill="1" applyBorder="1" applyAlignment="1">
      <alignment horizontal="center" vertical="center"/>
    </xf>
    <xf numFmtId="0" fontId="8" fillId="9" borderId="53" xfId="0" applyNumberFormat="1" applyFont="1" applyFill="1" applyBorder="1" applyAlignment="1">
      <alignment horizontal="center" vertical="center"/>
    </xf>
    <xf numFmtId="1" fontId="8" fillId="9" borderId="53" xfId="0" applyNumberFormat="1" applyFont="1" applyFill="1" applyBorder="1" applyAlignment="1">
      <alignment horizontal="center" vertical="center"/>
    </xf>
    <xf numFmtId="10" fontId="46" fillId="9" borderId="53" xfId="0" applyNumberFormat="1" applyFont="1" applyFill="1" applyBorder="1" applyAlignment="1">
      <alignment horizontal="center" vertical="center"/>
    </xf>
    <xf numFmtId="10" fontId="8" fillId="9" borderId="26" xfId="0" applyNumberFormat="1" applyFont="1" applyFill="1" applyBorder="1" applyAlignment="1">
      <alignment horizontal="center" vertical="center"/>
    </xf>
    <xf numFmtId="0" fontId="46" fillId="9" borderId="53" xfId="0" applyFont="1" applyFill="1" applyBorder="1" applyAlignment="1">
      <alignment horizontal="center" vertical="center"/>
    </xf>
    <xf numFmtId="0" fontId="46" fillId="9" borderId="55" xfId="0" applyFont="1" applyFill="1" applyBorder="1" applyAlignment="1">
      <alignment horizontal="center" vertical="center"/>
    </xf>
    <xf numFmtId="0" fontId="46" fillId="9" borderId="56" xfId="0" applyFont="1" applyFill="1" applyBorder="1" applyAlignment="1">
      <alignment horizontal="center" vertical="center"/>
    </xf>
    <xf numFmtId="167" fontId="8" fillId="9" borderId="53" xfId="0" applyNumberFormat="1" applyFont="1" applyFill="1" applyBorder="1" applyAlignment="1">
      <alignment horizontal="center" vertical="center"/>
    </xf>
    <xf numFmtId="167" fontId="46" fillId="9" borderId="53" xfId="0" applyNumberFormat="1" applyFont="1" applyFill="1" applyBorder="1" applyAlignment="1">
      <alignment horizontal="center" vertical="center"/>
    </xf>
    <xf numFmtId="10" fontId="46" fillId="9" borderId="55" xfId="0" applyNumberFormat="1" applyFont="1" applyFill="1" applyBorder="1" applyAlignment="1">
      <alignment horizontal="center" vertical="center"/>
    </xf>
    <xf numFmtId="10" fontId="46" fillId="9" borderId="56" xfId="0" applyNumberFormat="1" applyFont="1" applyFill="1" applyBorder="1" applyAlignment="1">
      <alignment horizontal="center" vertical="center"/>
    </xf>
    <xf numFmtId="0" fontId="8" fillId="9" borderId="53" xfId="0" applyFont="1" applyFill="1" applyBorder="1" applyAlignment="1">
      <alignment horizontal="center" vertical="center"/>
    </xf>
    <xf numFmtId="0" fontId="46" fillId="9" borderId="57" xfId="0" applyFont="1" applyFill="1" applyBorder="1" applyAlignment="1">
      <alignment horizontal="center" vertical="center"/>
    </xf>
    <xf numFmtId="0" fontId="46" fillId="9" borderId="58" xfId="0" applyFont="1" applyFill="1" applyBorder="1" applyAlignment="1">
      <alignment horizontal="center" vertical="center"/>
    </xf>
    <xf numFmtId="9" fontId="46" fillId="9" borderId="12" xfId="0" applyNumberFormat="1" applyFont="1" applyFill="1" applyBorder="1" applyAlignment="1">
      <alignment horizontal="center" vertical="center"/>
    </xf>
    <xf numFmtId="0" fontId="46" fillId="9" borderId="26" xfId="0" applyFont="1" applyFill="1" applyBorder="1" applyAlignment="1">
      <alignment horizontal="center" vertical="center"/>
    </xf>
    <xf numFmtId="0" fontId="45" fillId="9" borderId="45" xfId="0" applyFont="1" applyFill="1" applyBorder="1" applyAlignment="1">
      <alignment horizontal="center" vertical="center" wrapText="1"/>
    </xf>
    <xf numFmtId="0" fontId="45" fillId="9" borderId="45" xfId="3" applyFont="1" applyFill="1" applyBorder="1" applyAlignment="1">
      <alignment horizontal="center" vertical="center" wrapText="1"/>
    </xf>
    <xf numFmtId="9" fontId="45" fillId="9" borderId="45" xfId="3" applyNumberFormat="1" applyFont="1" applyFill="1" applyBorder="1" applyAlignment="1">
      <alignment horizontal="center" vertical="center" wrapText="1"/>
    </xf>
    <xf numFmtId="0" fontId="35" fillId="9" borderId="13" xfId="0" applyFont="1" applyFill="1" applyBorder="1" applyAlignment="1">
      <alignment horizontal="right" vertical="center"/>
    </xf>
    <xf numFmtId="0" fontId="45" fillId="9" borderId="46" xfId="0" applyFont="1" applyFill="1" applyBorder="1" applyAlignment="1">
      <alignment horizontal="center" vertical="center" wrapText="1"/>
    </xf>
    <xf numFmtId="0" fontId="45" fillId="9" borderId="46" xfId="3" applyFont="1" applyFill="1" applyBorder="1" applyAlignment="1">
      <alignment horizontal="center" vertical="center" wrapText="1"/>
    </xf>
    <xf numFmtId="9" fontId="45" fillId="9" borderId="46" xfId="3" applyNumberFormat="1" applyFont="1" applyFill="1" applyBorder="1" applyAlignment="1">
      <alignment horizontal="center" vertical="center" wrapText="1"/>
    </xf>
    <xf numFmtId="0" fontId="47" fillId="9" borderId="45" xfId="1" applyFont="1" applyFill="1" applyBorder="1" applyAlignment="1">
      <alignment vertical="center" wrapText="1"/>
    </xf>
    <xf numFmtId="0" fontId="47" fillId="9" borderId="26" xfId="3" applyFont="1" applyFill="1" applyBorder="1" applyAlignment="1">
      <alignment vertical="center" wrapText="1"/>
    </xf>
    <xf numFmtId="9" fontId="47" fillId="9" borderId="26" xfId="3" applyNumberFormat="1" applyFont="1" applyFill="1" applyBorder="1" applyAlignment="1">
      <alignment horizontal="left" vertical="center" wrapText="1"/>
    </xf>
    <xf numFmtId="0" fontId="47" fillId="9" borderId="26" xfId="0" applyFont="1" applyFill="1" applyBorder="1" applyAlignment="1">
      <alignment vertical="center"/>
    </xf>
    <xf numFmtId="0" fontId="47" fillId="9" borderId="22" xfId="1" applyFont="1" applyFill="1" applyBorder="1" applyAlignment="1">
      <alignment vertical="center" wrapText="1"/>
    </xf>
    <xf numFmtId="0" fontId="47" fillId="9" borderId="46" xfId="1" applyFont="1" applyFill="1" applyBorder="1" applyAlignment="1">
      <alignment vertical="center" wrapText="1"/>
    </xf>
    <xf numFmtId="0" fontId="47" fillId="9" borderId="45" xfId="3" applyFont="1" applyFill="1" applyBorder="1" applyAlignment="1">
      <alignment horizontal="center" vertical="center" wrapText="1"/>
    </xf>
    <xf numFmtId="9" fontId="47" fillId="9" borderId="45" xfId="3" applyNumberFormat="1" applyFont="1" applyFill="1" applyBorder="1" applyAlignment="1">
      <alignment horizontal="center" vertical="center" wrapText="1"/>
    </xf>
    <xf numFmtId="0" fontId="47" fillId="9" borderId="22" xfId="3" applyFont="1" applyFill="1" applyBorder="1" applyAlignment="1">
      <alignment horizontal="center" vertical="center" wrapText="1"/>
    </xf>
    <xf numFmtId="9" fontId="47" fillId="9" borderId="22" xfId="3" applyNumberFormat="1" applyFont="1" applyFill="1" applyBorder="1" applyAlignment="1">
      <alignment horizontal="center" vertical="center" wrapText="1"/>
    </xf>
    <xf numFmtId="0" fontId="42" fillId="9" borderId="45" xfId="3" applyFont="1" applyFill="1" applyBorder="1" applyAlignment="1">
      <alignment horizontal="left" vertical="center" wrapText="1"/>
    </xf>
    <xf numFmtId="0" fontId="35" fillId="9" borderId="26" xfId="1" applyFont="1" applyFill="1" applyBorder="1" applyAlignment="1">
      <alignment horizontal="center" vertical="center"/>
    </xf>
    <xf numFmtId="9" fontId="35" fillId="9" borderId="12" xfId="1" applyNumberFormat="1" applyFont="1" applyFill="1" applyBorder="1" applyAlignment="1">
      <alignment horizontal="left" vertical="center"/>
    </xf>
    <xf numFmtId="9" fontId="35" fillId="9" borderId="13" xfId="1" applyNumberFormat="1" applyFont="1" applyFill="1" applyBorder="1" applyAlignment="1">
      <alignment horizontal="left" vertical="center"/>
    </xf>
    <xf numFmtId="9" fontId="35" fillId="9" borderId="14" xfId="1" applyNumberFormat="1" applyFont="1" applyFill="1" applyBorder="1" applyAlignment="1">
      <alignment horizontal="left" vertical="center"/>
    </xf>
    <xf numFmtId="166" fontId="35" fillId="9" borderId="26" xfId="4" applyNumberFormat="1" applyFont="1" applyFill="1" applyBorder="1" applyAlignment="1">
      <alignment horizontal="center" vertical="center"/>
    </xf>
    <xf numFmtId="0" fontId="42" fillId="9" borderId="22" xfId="3" applyFont="1" applyFill="1" applyBorder="1" applyAlignment="1">
      <alignment horizontal="left" vertical="center" wrapText="1"/>
    </xf>
    <xf numFmtId="9" fontId="42" fillId="9" borderId="22" xfId="3" applyNumberFormat="1" applyFont="1" applyFill="1" applyBorder="1" applyAlignment="1">
      <alignment horizontal="center" vertical="center"/>
    </xf>
    <xf numFmtId="0" fontId="35" fillId="9" borderId="12" xfId="1" applyFont="1" applyFill="1" applyBorder="1" applyAlignment="1">
      <alignment horizontal="left" vertical="center"/>
    </xf>
    <xf numFmtId="0" fontId="35" fillId="9" borderId="13" xfId="1" applyFont="1" applyFill="1" applyBorder="1" applyAlignment="1">
      <alignment horizontal="left" vertical="center"/>
    </xf>
    <xf numFmtId="0" fontId="35" fillId="9" borderId="14" xfId="1" applyFont="1" applyFill="1" applyBorder="1" applyAlignment="1">
      <alignment horizontal="left" vertical="center"/>
    </xf>
    <xf numFmtId="9" fontId="42" fillId="9" borderId="45" xfId="3" applyNumberFormat="1" applyFont="1" applyFill="1" applyBorder="1" applyAlignment="1">
      <alignment horizontal="center" vertical="center"/>
    </xf>
    <xf numFmtId="0" fontId="35" fillId="9" borderId="45" xfId="0" applyFont="1" applyFill="1" applyBorder="1" applyAlignment="1">
      <alignment horizontal="center" vertical="center"/>
    </xf>
    <xf numFmtId="166" fontId="35" fillId="9" borderId="45" xfId="4" applyNumberFormat="1" applyFont="1" applyFill="1" applyBorder="1" applyAlignment="1">
      <alignment horizontal="center" vertical="center"/>
    </xf>
    <xf numFmtId="0" fontId="35" fillId="9" borderId="12" xfId="0" applyFont="1" applyFill="1" applyBorder="1" applyAlignment="1">
      <alignment vertical="center"/>
    </xf>
    <xf numFmtId="0" fontId="35" fillId="9" borderId="12" xfId="0" applyFont="1" applyFill="1" applyBorder="1" applyAlignment="1">
      <alignment horizontal="right" vertical="center"/>
    </xf>
    <xf numFmtId="0" fontId="35" fillId="9" borderId="22" xfId="0" applyFont="1" applyFill="1" applyBorder="1" applyAlignment="1">
      <alignment horizontal="center" vertical="center"/>
    </xf>
    <xf numFmtId="0" fontId="35" fillId="9" borderId="26" xfId="0" applyFont="1" applyFill="1" applyBorder="1" applyAlignment="1">
      <alignment horizontal="center" vertical="center" wrapText="1"/>
    </xf>
    <xf numFmtId="0" fontId="35" fillId="9" borderId="26" xfId="3" applyFont="1" applyFill="1" applyBorder="1" applyAlignment="1">
      <alignment vertical="center" wrapText="1"/>
    </xf>
    <xf numFmtId="9" fontId="35" fillId="9" borderId="26" xfId="3" applyNumberFormat="1" applyFont="1" applyFill="1" applyBorder="1" applyAlignment="1">
      <alignment horizontal="left" vertical="center" wrapText="1"/>
    </xf>
    <xf numFmtId="0" fontId="45" fillId="9" borderId="26" xfId="0" applyFont="1" applyFill="1" applyBorder="1" applyAlignment="1">
      <alignment horizontal="center" vertical="center" wrapText="1"/>
    </xf>
    <xf numFmtId="0" fontId="45" fillId="9" borderId="26" xfId="3" applyFont="1" applyFill="1" applyBorder="1" applyAlignment="1">
      <alignment vertical="center" wrapText="1"/>
    </xf>
    <xf numFmtId="9" fontId="48" fillId="9" borderId="26" xfId="3" applyNumberFormat="1" applyFont="1" applyFill="1" applyBorder="1" applyAlignment="1">
      <alignment horizontal="left" vertical="center" wrapText="1"/>
    </xf>
    <xf numFmtId="1" fontId="8" fillId="9" borderId="26" xfId="0" applyNumberFormat="1" applyFont="1" applyFill="1" applyBorder="1" applyAlignment="1">
      <alignment horizontal="center" vertical="center"/>
    </xf>
    <xf numFmtId="9" fontId="35" fillId="9" borderId="26" xfId="0" applyNumberFormat="1" applyFont="1" applyFill="1" applyBorder="1" applyAlignment="1">
      <alignment horizontal="center" vertical="center"/>
    </xf>
    <xf numFmtId="0" fontId="35" fillId="9" borderId="45" xfId="3" applyFont="1" applyFill="1" applyBorder="1" applyAlignment="1">
      <alignment vertical="center" wrapText="1"/>
    </xf>
    <xf numFmtId="9" fontId="49" fillId="9" borderId="26" xfId="3" applyNumberFormat="1" applyFont="1" applyFill="1" applyBorder="1" applyAlignment="1">
      <alignment horizontal="left" vertical="center" wrapText="1"/>
    </xf>
    <xf numFmtId="0" fontId="50" fillId="9" borderId="26" xfId="0" applyFont="1" applyFill="1" applyBorder="1" applyAlignment="1">
      <alignment horizontal="center" vertical="center"/>
    </xf>
    <xf numFmtId="166" fontId="50" fillId="9" borderId="26" xfId="4" applyNumberFormat="1" applyFont="1" applyFill="1" applyBorder="1" applyAlignment="1">
      <alignment horizontal="center" vertical="center"/>
    </xf>
    <xf numFmtId="2" fontId="50" fillId="9" borderId="26" xfId="0" applyNumberFormat="1" applyFont="1" applyFill="1" applyBorder="1" applyAlignment="1">
      <alignment horizontal="center" vertical="center"/>
    </xf>
    <xf numFmtId="0" fontId="35" fillId="9" borderId="22" xfId="3" applyFont="1" applyFill="1" applyBorder="1" applyAlignment="1">
      <alignment vertical="center" wrapText="1"/>
    </xf>
    <xf numFmtId="0" fontId="50" fillId="9" borderId="26" xfId="0" quotePrefix="1" applyFont="1" applyFill="1" applyBorder="1" applyAlignment="1">
      <alignment horizontal="center" vertical="center"/>
    </xf>
    <xf numFmtId="0" fontId="35" fillId="9" borderId="45" xfId="3" applyFont="1" applyFill="1" applyBorder="1" applyAlignment="1">
      <alignment horizontal="center" vertical="center" wrapText="1"/>
    </xf>
    <xf numFmtId="9" fontId="50" fillId="9" borderId="12" xfId="0" applyNumberFormat="1" applyFont="1" applyFill="1" applyBorder="1" applyAlignment="1">
      <alignment horizontal="center" vertical="center"/>
    </xf>
    <xf numFmtId="0" fontId="50" fillId="9" borderId="13" xfId="0" applyFont="1" applyFill="1" applyBorder="1" applyAlignment="1">
      <alignment horizontal="center" vertical="center"/>
    </xf>
    <xf numFmtId="0" fontId="50" fillId="9" borderId="14" xfId="0" applyFont="1" applyFill="1" applyBorder="1" applyAlignment="1">
      <alignment horizontal="center" vertical="center"/>
    </xf>
    <xf numFmtId="0" fontId="35" fillId="9" borderId="22" xfId="3" applyFont="1" applyFill="1" applyBorder="1" applyAlignment="1">
      <alignment horizontal="center" vertical="center" wrapText="1"/>
    </xf>
    <xf numFmtId="0" fontId="35" fillId="9" borderId="45" xfId="0" applyFont="1" applyFill="1" applyBorder="1" applyAlignment="1">
      <alignment vertical="center"/>
    </xf>
    <xf numFmtId="0" fontId="50" fillId="9" borderId="12" xfId="0" applyFont="1" applyFill="1" applyBorder="1" applyAlignment="1">
      <alignment horizontal="center" vertical="center"/>
    </xf>
    <xf numFmtId="0" fontId="35" fillId="9" borderId="46" xfId="3" applyFont="1" applyFill="1" applyBorder="1" applyAlignment="1">
      <alignment horizontal="center" vertical="center" wrapText="1"/>
    </xf>
    <xf numFmtId="9" fontId="47" fillId="9" borderId="46" xfId="3" applyNumberFormat="1" applyFont="1" applyFill="1" applyBorder="1" applyAlignment="1">
      <alignment horizontal="center" vertical="center" wrapText="1"/>
    </xf>
    <xf numFmtId="0" fontId="50" fillId="9" borderId="12" xfId="1" applyFont="1" applyFill="1" applyBorder="1" applyAlignment="1">
      <alignment horizontal="center" vertical="center"/>
    </xf>
    <xf numFmtId="0" fontId="50" fillId="9" borderId="13" xfId="1" applyFont="1" applyFill="1" applyBorder="1" applyAlignment="1">
      <alignment horizontal="center" vertical="center"/>
    </xf>
    <xf numFmtId="0" fontId="50" fillId="9" borderId="14" xfId="1" applyFont="1" applyFill="1" applyBorder="1" applyAlignment="1">
      <alignment horizontal="center" vertical="center"/>
    </xf>
    <xf numFmtId="0" fontId="9" fillId="0" borderId="21" xfId="1" applyFont="1" applyBorder="1" applyAlignment="1">
      <alignment horizontal="center" vertical="center" wrapText="1"/>
    </xf>
    <xf numFmtId="0" fontId="9" fillId="0" borderId="22" xfId="1" applyFont="1" applyBorder="1" applyAlignment="1">
      <alignment horizontal="center" vertical="center" wrapText="1"/>
    </xf>
    <xf numFmtId="0" fontId="9" fillId="8" borderId="22" xfId="1" applyFont="1" applyFill="1" applyBorder="1" applyAlignment="1">
      <alignment horizontal="center" vertical="center" wrapText="1"/>
    </xf>
    <xf numFmtId="0" fontId="9" fillId="0" borderId="25" xfId="1" applyFont="1" applyBorder="1" applyAlignment="1">
      <alignment horizontal="center" vertical="center" wrapText="1"/>
    </xf>
    <xf numFmtId="0" fontId="9" fillId="0" borderId="26" xfId="1" applyFont="1" applyBorder="1" applyAlignment="1">
      <alignment horizontal="center" vertical="center" wrapText="1"/>
    </xf>
    <xf numFmtId="0" fontId="9" fillId="8" borderId="26" xfId="1" applyFont="1" applyFill="1" applyBorder="1" applyAlignment="1">
      <alignment horizontal="center" vertical="center" wrapText="1"/>
    </xf>
    <xf numFmtId="0" fontId="9" fillId="0" borderId="24" xfId="1" applyFont="1" applyBorder="1" applyAlignment="1">
      <alignment horizontal="left" vertical="center" wrapText="1"/>
    </xf>
    <xf numFmtId="0" fontId="9" fillId="0" borderId="37" xfId="1" applyFont="1" applyBorder="1" applyAlignment="1">
      <alignment horizontal="left" vertical="center" wrapText="1"/>
    </xf>
    <xf numFmtId="164" fontId="14" fillId="0" borderId="22" xfId="1" applyNumberFormat="1" applyFont="1" applyBorder="1" applyAlignment="1">
      <alignment horizontal="left" vertical="center" wrapText="1"/>
    </xf>
    <xf numFmtId="0" fontId="9" fillId="0" borderId="40"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14" xfId="1" applyFont="1" applyBorder="1" applyAlignment="1">
      <alignment horizontal="left" vertical="center" wrapText="1"/>
    </xf>
    <xf numFmtId="164" fontId="14" fillId="0" borderId="26" xfId="1" applyNumberFormat="1" applyFont="1" applyBorder="1" applyAlignment="1">
      <alignment horizontal="left" vertical="center" wrapText="1"/>
    </xf>
    <xf numFmtId="0" fontId="9" fillId="0" borderId="12" xfId="1" applyFont="1" applyBorder="1" applyAlignment="1">
      <alignment horizontal="left" vertical="center" wrapText="1"/>
    </xf>
    <xf numFmtId="165" fontId="14" fillId="0" borderId="12" xfId="1" applyNumberFormat="1" applyFont="1" applyBorder="1" applyAlignment="1">
      <alignment horizontal="left" vertical="center" wrapText="1"/>
    </xf>
    <xf numFmtId="165" fontId="14" fillId="0" borderId="13" xfId="1" applyNumberFormat="1" applyFont="1" applyBorder="1" applyAlignment="1">
      <alignment horizontal="left" vertical="center" wrapText="1"/>
    </xf>
    <xf numFmtId="165" fontId="14" fillId="0" borderId="41" xfId="1" applyNumberFormat="1" applyFont="1" applyBorder="1" applyAlignment="1">
      <alignment horizontal="left" vertical="center" wrapText="1"/>
    </xf>
    <xf numFmtId="0" fontId="25" fillId="2" borderId="1" xfId="0" quotePrefix="1" applyFont="1" applyFill="1" applyBorder="1" applyAlignment="1">
      <alignment horizontal="left" vertical="top" wrapText="1"/>
    </xf>
    <xf numFmtId="0" fontId="25" fillId="2" borderId="2" xfId="0" applyFont="1" applyFill="1" applyBorder="1" applyAlignment="1">
      <alignment horizontal="left" vertical="top"/>
    </xf>
    <xf numFmtId="0" fontId="25" fillId="2" borderId="0" xfId="0" applyFont="1" applyFill="1" applyBorder="1" applyAlignment="1">
      <alignment horizontal="left" vertical="top"/>
    </xf>
    <xf numFmtId="0" fontId="25" fillId="2" borderId="3" xfId="0" applyFont="1" applyFill="1" applyBorder="1" applyAlignment="1">
      <alignment horizontal="left" vertical="top"/>
    </xf>
    <xf numFmtId="0" fontId="1" fillId="2" borderId="30" xfId="0" applyFont="1" applyFill="1" applyBorder="1" applyAlignment="1">
      <alignment horizontal="center" vertical="center"/>
    </xf>
    <xf numFmtId="0" fontId="57" fillId="2" borderId="9" xfId="0" applyFont="1" applyFill="1" applyBorder="1" applyAlignment="1">
      <alignment horizontal="center" vertical="center" wrapText="1"/>
    </xf>
    <xf numFmtId="0" fontId="57" fillId="2" borderId="10" xfId="0" applyFont="1" applyFill="1" applyBorder="1" applyAlignment="1">
      <alignment horizontal="center" vertical="center"/>
    </xf>
    <xf numFmtId="0" fontId="57" fillId="2" borderId="11" xfId="0" applyFont="1" applyFill="1" applyBorder="1" applyAlignment="1">
      <alignment horizontal="center" vertical="center"/>
    </xf>
    <xf numFmtId="0" fontId="58" fillId="2" borderId="2" xfId="0" applyFont="1" applyFill="1" applyBorder="1" applyAlignment="1">
      <alignment horizontal="center" vertical="center" wrapText="1"/>
    </xf>
    <xf numFmtId="0" fontId="58" fillId="2" borderId="2" xfId="0" applyFont="1" applyFill="1" applyBorder="1" applyAlignment="1">
      <alignment horizontal="center" vertical="center"/>
    </xf>
    <xf numFmtId="0" fontId="58" fillId="2" borderId="7" xfId="0" applyFont="1" applyFill="1" applyBorder="1" applyAlignment="1">
      <alignment horizontal="center" vertical="center"/>
    </xf>
    <xf numFmtId="0" fontId="35" fillId="9" borderId="45" xfId="3" applyFont="1" applyFill="1" applyBorder="1" applyAlignment="1">
      <alignment vertical="center" wrapText="1"/>
    </xf>
    <xf numFmtId="9" fontId="35" fillId="9" borderId="45" xfId="3" applyNumberFormat="1" applyFont="1" applyFill="1" applyBorder="1" applyAlignment="1">
      <alignment horizontal="left" vertical="center" wrapText="1"/>
    </xf>
    <xf numFmtId="0" fontId="35" fillId="9" borderId="13" xfId="1" applyFont="1" applyFill="1" applyBorder="1" applyAlignment="1">
      <alignment horizontal="center" vertical="center"/>
    </xf>
    <xf numFmtId="0" fontId="60" fillId="0" borderId="45" xfId="0" applyFont="1" applyFill="1" applyBorder="1" applyAlignment="1">
      <alignment horizontal="center" vertical="center" wrapText="1"/>
    </xf>
    <xf numFmtId="0" fontId="60" fillId="0" borderId="46" xfId="0" applyFont="1" applyFill="1" applyBorder="1" applyAlignment="1">
      <alignment horizontal="center" vertical="center" wrapText="1"/>
    </xf>
    <xf numFmtId="0" fontId="60" fillId="0" borderId="22" xfId="0" applyFont="1" applyFill="1" applyBorder="1" applyAlignment="1">
      <alignment horizontal="center" vertical="center" wrapText="1"/>
    </xf>
    <xf numFmtId="9" fontId="35" fillId="9" borderId="12" xfId="2" applyFont="1" applyFill="1" applyBorder="1" applyAlignment="1">
      <alignment horizontal="center" vertical="center"/>
    </xf>
    <xf numFmtId="0" fontId="35" fillId="0" borderId="0" xfId="0" applyFont="1" applyFill="1" applyAlignment="1">
      <alignment horizontal="center" vertical="center"/>
    </xf>
    <xf numFmtId="0" fontId="35" fillId="0" borderId="59" xfId="3" applyFont="1" applyFill="1" applyBorder="1" applyAlignment="1">
      <alignment horizontal="center" vertical="center"/>
    </xf>
    <xf numFmtId="0" fontId="36" fillId="0" borderId="0" xfId="0" applyFont="1" applyFill="1" applyAlignment="1">
      <alignment horizontal="center" vertical="center"/>
    </xf>
    <xf numFmtId="0" fontId="1" fillId="3" borderId="1" xfId="0" applyFont="1" applyFill="1" applyBorder="1" applyAlignment="1">
      <alignment horizontal="center" vertical="center" wrapText="1"/>
    </xf>
  </cellXfs>
  <cellStyles count="5">
    <cellStyle name="Comma 2 2" xfId="4"/>
    <cellStyle name="Normal" xfId="0" builtinId="0"/>
    <cellStyle name="Normal 2" xfId="1"/>
    <cellStyle name="Normal_03 QM-QO Quality Objectives" xfId="3"/>
    <cellStyle name="Percent" xfId="2" builtinId="5"/>
  </cellStyles>
  <dxfs count="4">
    <dxf>
      <font>
        <color rgb="FFFF0000"/>
      </font>
      <fill>
        <patternFill patternType="none"/>
      </fill>
    </dxf>
    <dxf>
      <font>
        <color rgb="FFFF0000"/>
      </font>
    </dxf>
    <dxf>
      <font>
        <color rgb="FFFF0000"/>
      </font>
    </dxf>
    <dxf>
      <font>
        <color rgb="FFFF0000"/>
      </font>
    </dxf>
  </dxfs>
  <tableStyles count="0" defaultTableStyle="TableStyleMedium9" defaultPivotStyle="PivotStyleLight16"/>
  <colors>
    <mruColors>
      <color rgb="FF0000FF"/>
      <color rgb="FFF7FADC"/>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20</xdr:row>
      <xdr:rowOff>91336</xdr:rowOff>
    </xdr:from>
    <xdr:to>
      <xdr:col>10</xdr:col>
      <xdr:colOff>566542</xdr:colOff>
      <xdr:row>28</xdr:row>
      <xdr:rowOff>157228</xdr:rowOff>
    </xdr:to>
    <xdr:sp macro="" textlink="">
      <xdr:nvSpPr>
        <xdr:cNvPr id="10" name="Right Arrow 1">
          <a:extLst>
            <a:ext uri="{FF2B5EF4-FFF2-40B4-BE49-F238E27FC236}">
              <a16:creationId xmlns:a16="http://schemas.microsoft.com/office/drawing/2014/main" xmlns="" id="{00000000-0008-0000-03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96295</xdr:colOff>
      <xdr:row>20</xdr:row>
      <xdr:rowOff>63414</xdr:rowOff>
    </xdr:from>
    <xdr:to>
      <xdr:col>14</xdr:col>
      <xdr:colOff>610645</xdr:colOff>
      <xdr:row>28</xdr:row>
      <xdr:rowOff>124087</xdr:rowOff>
    </xdr:to>
    <xdr:sp macro="" textlink="">
      <xdr:nvSpPr>
        <xdr:cNvPr id="11" name="Right Arrow 2">
          <a:extLst>
            <a:ext uri="{FF2B5EF4-FFF2-40B4-BE49-F238E27FC236}">
              <a16:creationId xmlns:a16="http://schemas.microsoft.com/office/drawing/2014/main" xmlns="" id="{00000000-0008-0000-0300-00000B000000}"/>
            </a:ext>
          </a:extLst>
        </xdr:cNvPr>
        <xdr:cNvSpPr/>
      </xdr:nvSpPr>
      <xdr:spPr>
        <a:xfrm>
          <a:off x="8525920" y="5254539"/>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17</xdr:row>
      <xdr:rowOff>139529</xdr:rowOff>
    </xdr:from>
    <xdr:to>
      <xdr:col>10</xdr:col>
      <xdr:colOff>195718</xdr:colOff>
      <xdr:row>18</xdr:row>
      <xdr:rowOff>13048</xdr:rowOff>
    </xdr:to>
    <xdr:sp macro="" textlink="">
      <xdr:nvSpPr>
        <xdr:cNvPr id="25" name="Rectangle 24">
          <a:extLst>
            <a:ext uri="{FF2B5EF4-FFF2-40B4-BE49-F238E27FC236}">
              <a16:creationId xmlns:a16="http://schemas.microsoft.com/office/drawing/2014/main" xmlns="" id="{00000000-0008-0000-03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16</xdr:row>
      <xdr:rowOff>195718</xdr:rowOff>
    </xdr:from>
    <xdr:to>
      <xdr:col>6</xdr:col>
      <xdr:colOff>78288</xdr:colOff>
      <xdr:row>18</xdr:row>
      <xdr:rowOff>0</xdr:rowOff>
    </xdr:to>
    <xdr:sp macro="" textlink="">
      <xdr:nvSpPr>
        <xdr:cNvPr id="26" name="Rectangle 25">
          <a:extLst>
            <a:ext uri="{FF2B5EF4-FFF2-40B4-BE49-F238E27FC236}">
              <a16:creationId xmlns:a16="http://schemas.microsoft.com/office/drawing/2014/main" xmlns="" id="{00000000-0008-0000-03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18</xdr:row>
      <xdr:rowOff>24138</xdr:rowOff>
    </xdr:from>
    <xdr:to>
      <xdr:col>10</xdr:col>
      <xdr:colOff>594793</xdr:colOff>
      <xdr:row>18</xdr:row>
      <xdr:rowOff>178156</xdr:rowOff>
    </xdr:to>
    <xdr:sp macro="" textlink="">
      <xdr:nvSpPr>
        <xdr:cNvPr id="28" name="Arrow: Down 27">
          <a:extLst>
            <a:ext uri="{FF2B5EF4-FFF2-40B4-BE49-F238E27FC236}">
              <a16:creationId xmlns:a16="http://schemas.microsoft.com/office/drawing/2014/main" xmlns="" id="{00000000-0008-0000-03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17</xdr:row>
      <xdr:rowOff>147919</xdr:rowOff>
    </xdr:from>
    <xdr:to>
      <xdr:col>18</xdr:col>
      <xdr:colOff>684086</xdr:colOff>
      <xdr:row>18</xdr:row>
      <xdr:rowOff>21438</xdr:rowOff>
    </xdr:to>
    <xdr:sp macro="" textlink="">
      <xdr:nvSpPr>
        <xdr:cNvPr id="30" name="Rectangle 29">
          <a:extLst>
            <a:ext uri="{FF2B5EF4-FFF2-40B4-BE49-F238E27FC236}">
              <a16:creationId xmlns:a16="http://schemas.microsoft.com/office/drawing/2014/main" xmlns="" id="{00000000-0008-0000-03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17</xdr:row>
      <xdr:rowOff>17009</xdr:rowOff>
    </xdr:from>
    <xdr:to>
      <xdr:col>18</xdr:col>
      <xdr:colOff>685718</xdr:colOff>
      <xdr:row>18</xdr:row>
      <xdr:rowOff>25399</xdr:rowOff>
    </xdr:to>
    <xdr:sp macro="" textlink="">
      <xdr:nvSpPr>
        <xdr:cNvPr id="31" name="Rectangle 30">
          <a:extLst>
            <a:ext uri="{FF2B5EF4-FFF2-40B4-BE49-F238E27FC236}">
              <a16:creationId xmlns:a16="http://schemas.microsoft.com/office/drawing/2014/main" xmlns="" id="{00000000-0008-0000-03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18</xdr:row>
      <xdr:rowOff>24022</xdr:rowOff>
    </xdr:from>
    <xdr:to>
      <xdr:col>14</xdr:col>
      <xdr:colOff>496352</xdr:colOff>
      <xdr:row>18</xdr:row>
      <xdr:rowOff>178040</xdr:rowOff>
    </xdr:to>
    <xdr:sp macro="" textlink="">
      <xdr:nvSpPr>
        <xdr:cNvPr id="32" name="Arrow: Down 31">
          <a:extLst>
            <a:ext uri="{FF2B5EF4-FFF2-40B4-BE49-F238E27FC236}">
              <a16:creationId xmlns:a16="http://schemas.microsoft.com/office/drawing/2014/main" xmlns="" id="{00000000-0008-0000-03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30</xdr:row>
      <xdr:rowOff>139531</xdr:rowOff>
    </xdr:from>
    <xdr:to>
      <xdr:col>10</xdr:col>
      <xdr:colOff>209811</xdr:colOff>
      <xdr:row>31</xdr:row>
      <xdr:rowOff>13049</xdr:rowOff>
    </xdr:to>
    <xdr:sp macro="" textlink="">
      <xdr:nvSpPr>
        <xdr:cNvPr id="33" name="Rectangle 32">
          <a:extLst>
            <a:ext uri="{FF2B5EF4-FFF2-40B4-BE49-F238E27FC236}">
              <a16:creationId xmlns:a16="http://schemas.microsoft.com/office/drawing/2014/main" xmlns="" id="{00000000-0008-0000-03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30</xdr:row>
      <xdr:rowOff>169624</xdr:rowOff>
    </xdr:from>
    <xdr:to>
      <xdr:col>6</xdr:col>
      <xdr:colOff>92381</xdr:colOff>
      <xdr:row>31</xdr:row>
      <xdr:rowOff>169624</xdr:rowOff>
    </xdr:to>
    <xdr:sp macro="" textlink="">
      <xdr:nvSpPr>
        <xdr:cNvPr id="34" name="Rectangle 33">
          <a:extLst>
            <a:ext uri="{FF2B5EF4-FFF2-40B4-BE49-F238E27FC236}">
              <a16:creationId xmlns:a16="http://schemas.microsoft.com/office/drawing/2014/main" xmlns="" id="{00000000-0008-0000-03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29</xdr:row>
      <xdr:rowOff>141571</xdr:rowOff>
    </xdr:from>
    <xdr:to>
      <xdr:col>11</xdr:col>
      <xdr:colOff>7637</xdr:colOff>
      <xdr:row>30</xdr:row>
      <xdr:rowOff>99870</xdr:rowOff>
    </xdr:to>
    <xdr:sp macro="" textlink="">
      <xdr:nvSpPr>
        <xdr:cNvPr id="35" name="Arrow: Down 34">
          <a:extLst>
            <a:ext uri="{FF2B5EF4-FFF2-40B4-BE49-F238E27FC236}">
              <a16:creationId xmlns:a16="http://schemas.microsoft.com/office/drawing/2014/main" xmlns="" id="{00000000-0008-0000-03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30</xdr:row>
      <xdr:rowOff>147921</xdr:rowOff>
    </xdr:from>
    <xdr:to>
      <xdr:col>18</xdr:col>
      <xdr:colOff>606941</xdr:colOff>
      <xdr:row>31</xdr:row>
      <xdr:rowOff>21439</xdr:rowOff>
    </xdr:to>
    <xdr:sp macro="" textlink="">
      <xdr:nvSpPr>
        <xdr:cNvPr id="36" name="Rectangle 35">
          <a:extLst>
            <a:ext uri="{FF2B5EF4-FFF2-40B4-BE49-F238E27FC236}">
              <a16:creationId xmlns:a16="http://schemas.microsoft.com/office/drawing/2014/main" xmlns="" id="{00000000-0008-0000-03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30</xdr:row>
      <xdr:rowOff>160538</xdr:rowOff>
    </xdr:from>
    <xdr:to>
      <xdr:col>18</xdr:col>
      <xdr:colOff>634669</xdr:colOff>
      <xdr:row>31</xdr:row>
      <xdr:rowOff>168927</xdr:rowOff>
    </xdr:to>
    <xdr:sp macro="" textlink="">
      <xdr:nvSpPr>
        <xdr:cNvPr id="37" name="Rectangle 36">
          <a:extLst>
            <a:ext uri="{FF2B5EF4-FFF2-40B4-BE49-F238E27FC236}">
              <a16:creationId xmlns:a16="http://schemas.microsoft.com/office/drawing/2014/main" xmlns="" id="{00000000-0008-0000-03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29</xdr:row>
      <xdr:rowOff>167551</xdr:rowOff>
    </xdr:from>
    <xdr:to>
      <xdr:col>14</xdr:col>
      <xdr:colOff>457208</xdr:colOff>
      <xdr:row>30</xdr:row>
      <xdr:rowOff>125850</xdr:rowOff>
    </xdr:to>
    <xdr:sp macro="" textlink="">
      <xdr:nvSpPr>
        <xdr:cNvPr id="38" name="Arrow: Down 37">
          <a:extLst>
            <a:ext uri="{FF2B5EF4-FFF2-40B4-BE49-F238E27FC236}">
              <a16:creationId xmlns:a16="http://schemas.microsoft.com/office/drawing/2014/main" xmlns="" id="{00000000-0008-0000-03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0</xdr:colOff>
      <xdr:row>0</xdr:row>
      <xdr:rowOff>0</xdr:rowOff>
    </xdr:from>
    <xdr:to>
      <xdr:col>6</xdr:col>
      <xdr:colOff>611305</xdr:colOff>
      <xdr:row>5</xdr:row>
      <xdr:rowOff>249342</xdr:rowOff>
    </xdr:to>
    <xdr:pic>
      <xdr:nvPicPr>
        <xdr:cNvPr id="16" name="Picture 15" descr="Related image">
          <a:extLst>
            <a:ext uri="{FF2B5EF4-FFF2-40B4-BE49-F238E27FC236}">
              <a16:creationId xmlns:a16="http://schemas.microsoft.com/office/drawing/2014/main" xmlns="" id="{00000000-0008-0000-03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56381" y="0"/>
          <a:ext cx="3952163" cy="144352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pageSetUpPr fitToPage="1"/>
  </sheetPr>
  <dimension ref="B1:W103"/>
  <sheetViews>
    <sheetView tabSelected="1" zoomScale="78" zoomScaleNormal="78" workbookViewId="0">
      <selection activeCell="M34" sqref="M3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49" t="s">
        <v>41</v>
      </c>
      <c r="C1" s="50"/>
      <c r="D1" s="50"/>
      <c r="E1" s="50"/>
      <c r="F1" s="50"/>
      <c r="G1" s="51"/>
      <c r="H1" s="92" t="s">
        <v>12</v>
      </c>
      <c r="I1" s="93"/>
      <c r="J1" s="93"/>
      <c r="K1" s="93"/>
      <c r="L1" s="93"/>
      <c r="M1" s="93"/>
      <c r="N1" s="93"/>
      <c r="O1" s="93"/>
      <c r="P1" s="93"/>
      <c r="Q1" s="93"/>
      <c r="R1" s="94"/>
      <c r="S1" s="64" t="s">
        <v>0</v>
      </c>
      <c r="T1" s="65"/>
      <c r="U1" s="65"/>
      <c r="V1" s="65"/>
      <c r="W1" s="66"/>
    </row>
    <row r="2" spans="2:23">
      <c r="B2" s="52"/>
      <c r="C2" s="53"/>
      <c r="D2" s="53"/>
      <c r="E2" s="53"/>
      <c r="F2" s="53"/>
      <c r="G2" s="54"/>
      <c r="H2" s="95"/>
      <c r="I2" s="95"/>
      <c r="J2" s="95"/>
      <c r="K2" s="95"/>
      <c r="L2" s="95"/>
      <c r="M2" s="95"/>
      <c r="N2" s="95"/>
      <c r="O2" s="95"/>
      <c r="P2" s="95"/>
      <c r="Q2" s="95"/>
      <c r="R2" s="96"/>
      <c r="S2" s="67"/>
      <c r="T2" s="68"/>
      <c r="U2" s="68"/>
      <c r="V2" s="68"/>
      <c r="W2" s="69"/>
    </row>
    <row r="3" spans="2:23">
      <c r="B3" s="52"/>
      <c r="C3" s="53"/>
      <c r="D3" s="53"/>
      <c r="E3" s="53"/>
      <c r="F3" s="53"/>
      <c r="G3" s="54"/>
      <c r="H3" s="95"/>
      <c r="I3" s="95"/>
      <c r="J3" s="95"/>
      <c r="K3" s="95"/>
      <c r="L3" s="95"/>
      <c r="M3" s="95"/>
      <c r="N3" s="95"/>
      <c r="O3" s="95"/>
      <c r="P3" s="95"/>
      <c r="Q3" s="95"/>
      <c r="R3" s="96"/>
      <c r="S3" s="67"/>
      <c r="T3" s="68"/>
      <c r="U3" s="68"/>
      <c r="V3" s="68"/>
      <c r="W3" s="69"/>
    </row>
    <row r="4" spans="2:23" ht="15.75" thickBot="1">
      <c r="B4" s="55"/>
      <c r="C4" s="56"/>
      <c r="D4" s="56"/>
      <c r="E4" s="56"/>
      <c r="F4" s="56"/>
      <c r="G4" s="57"/>
      <c r="H4" s="97"/>
      <c r="I4" s="97"/>
      <c r="J4" s="97"/>
      <c r="K4" s="97"/>
      <c r="L4" s="97"/>
      <c r="M4" s="97"/>
      <c r="N4" s="97"/>
      <c r="O4" s="97"/>
      <c r="P4" s="97"/>
      <c r="Q4" s="97"/>
      <c r="R4" s="98"/>
      <c r="S4" s="70"/>
      <c r="T4" s="71"/>
      <c r="U4" s="71"/>
      <c r="V4" s="71"/>
      <c r="W4" s="72"/>
    </row>
    <row r="5" spans="2:23" ht="24" customHeight="1">
      <c r="B5" s="58"/>
      <c r="C5" s="59"/>
      <c r="D5" s="59"/>
      <c r="E5" s="59"/>
      <c r="F5" s="59"/>
      <c r="G5" s="60"/>
      <c r="H5" s="470" t="s">
        <v>194</v>
      </c>
      <c r="I5" s="471"/>
      <c r="J5" s="471"/>
      <c r="K5" s="471"/>
      <c r="L5" s="471"/>
      <c r="M5" s="471"/>
      <c r="N5" s="471"/>
      <c r="O5" s="471"/>
      <c r="P5" s="471"/>
      <c r="Q5" s="471"/>
      <c r="R5" s="471"/>
      <c r="S5" s="73" t="s">
        <v>35</v>
      </c>
      <c r="T5" s="60"/>
      <c r="U5" s="99">
        <v>43344</v>
      </c>
      <c r="V5" s="100"/>
      <c r="W5" s="101"/>
    </row>
    <row r="6" spans="2:23" ht="21.75" customHeight="1" thickBot="1">
      <c r="B6" s="61"/>
      <c r="C6" s="62"/>
      <c r="D6" s="62"/>
      <c r="E6" s="62"/>
      <c r="F6" s="62"/>
      <c r="G6" s="63"/>
      <c r="H6" s="472"/>
      <c r="I6" s="472"/>
      <c r="J6" s="472"/>
      <c r="K6" s="472"/>
      <c r="L6" s="472"/>
      <c r="M6" s="472"/>
      <c r="N6" s="472"/>
      <c r="O6" s="472"/>
      <c r="P6" s="472"/>
      <c r="Q6" s="472"/>
      <c r="R6" s="472"/>
      <c r="S6" s="61"/>
      <c r="T6" s="63"/>
      <c r="U6" s="102"/>
      <c r="V6" s="102"/>
      <c r="W6" s="103"/>
    </row>
    <row r="7" spans="2:23" ht="5.25" customHeight="1" thickBot="1">
      <c r="B7" s="3"/>
      <c r="C7" s="4"/>
      <c r="D7" s="4"/>
      <c r="E7" s="4"/>
      <c r="F7" s="5"/>
      <c r="G7" s="6"/>
      <c r="H7" s="6"/>
      <c r="I7" s="6"/>
      <c r="J7" s="6"/>
      <c r="K7" s="6"/>
      <c r="L7" s="6"/>
      <c r="M7" s="6"/>
      <c r="N7" s="6"/>
      <c r="O7" s="6"/>
      <c r="P7" s="6"/>
      <c r="Q7" s="6"/>
      <c r="R7" s="6"/>
      <c r="S7" s="6"/>
      <c r="T7" s="6"/>
      <c r="U7" s="6"/>
      <c r="V7" s="6"/>
      <c r="W7" s="29"/>
    </row>
    <row r="8" spans="2:23" ht="42.75" customHeight="1" thickBot="1">
      <c r="B8" s="173" t="s">
        <v>13</v>
      </c>
      <c r="C8" s="168"/>
      <c r="D8" s="168"/>
      <c r="E8" s="168"/>
      <c r="F8" s="168"/>
      <c r="G8" s="169"/>
      <c r="H8" s="7"/>
      <c r="I8" s="7"/>
      <c r="J8" s="7"/>
      <c r="K8" s="7"/>
      <c r="L8" s="7"/>
      <c r="M8" s="7"/>
      <c r="N8" s="19"/>
      <c r="O8" s="19"/>
      <c r="P8" s="19"/>
      <c r="Q8" s="19"/>
      <c r="R8" s="19"/>
      <c r="S8" s="174" t="s">
        <v>16</v>
      </c>
      <c r="T8" s="175"/>
      <c r="U8" s="175"/>
      <c r="V8" s="175"/>
      <c r="W8" s="176"/>
    </row>
    <row r="9" spans="2:23" ht="43.5" customHeight="1" thickBot="1">
      <c r="B9" s="177" t="s">
        <v>14</v>
      </c>
      <c r="C9" s="111"/>
      <c r="D9" s="111"/>
      <c r="E9" s="111"/>
      <c r="F9" s="111"/>
      <c r="G9" s="112"/>
      <c r="H9" s="6"/>
      <c r="I9" s="6"/>
      <c r="J9" s="6"/>
      <c r="K9" s="6"/>
      <c r="L9" s="6"/>
      <c r="M9" s="6"/>
      <c r="N9" s="20"/>
      <c r="O9" s="20"/>
      <c r="P9" s="20"/>
      <c r="Q9" s="20"/>
      <c r="R9" s="30"/>
      <c r="S9" s="177" t="s">
        <v>17</v>
      </c>
      <c r="T9" s="111"/>
      <c r="U9" s="111"/>
      <c r="V9" s="111"/>
      <c r="W9" s="112"/>
    </row>
    <row r="10" spans="2:23">
      <c r="B10" s="81" t="s">
        <v>53</v>
      </c>
      <c r="C10" s="82"/>
      <c r="D10" s="82"/>
      <c r="E10" s="82"/>
      <c r="F10" s="82"/>
      <c r="G10" s="83"/>
      <c r="H10" s="6"/>
      <c r="I10" s="6"/>
      <c r="J10" s="6"/>
      <c r="K10" s="6"/>
      <c r="L10" s="6"/>
      <c r="M10" s="6"/>
      <c r="N10" s="6"/>
      <c r="O10" s="6"/>
      <c r="P10" s="6"/>
      <c r="Q10" s="6"/>
      <c r="R10" s="31"/>
      <c r="S10" s="462" t="s">
        <v>190</v>
      </c>
      <c r="T10" s="463"/>
      <c r="U10" s="463"/>
      <c r="V10" s="463"/>
      <c r="W10" s="465"/>
    </row>
    <row r="11" spans="2:23">
      <c r="B11" s="84"/>
      <c r="C11" s="82"/>
      <c r="D11" s="82"/>
      <c r="E11" s="82"/>
      <c r="F11" s="82"/>
      <c r="G11" s="83"/>
      <c r="H11" s="6"/>
      <c r="I11" s="6"/>
      <c r="J11" s="6"/>
      <c r="K11" s="6"/>
      <c r="L11" s="6"/>
      <c r="M11" s="6"/>
      <c r="N11" s="6"/>
      <c r="O11" s="6"/>
      <c r="P11" s="6"/>
      <c r="Q11" s="6"/>
      <c r="R11" s="31"/>
      <c r="S11" s="84"/>
      <c r="T11" s="464"/>
      <c r="U11" s="464"/>
      <c r="V11" s="464"/>
      <c r="W11" s="83"/>
    </row>
    <row r="12" spans="2:23">
      <c r="B12" s="84"/>
      <c r="C12" s="82"/>
      <c r="D12" s="82"/>
      <c r="E12" s="82"/>
      <c r="F12" s="82"/>
      <c r="G12" s="83"/>
      <c r="H12" s="6"/>
      <c r="I12" s="6"/>
      <c r="J12" s="6"/>
      <c r="K12" s="6"/>
      <c r="L12" s="6"/>
      <c r="M12" s="6"/>
      <c r="N12" s="6"/>
      <c r="O12" s="6"/>
      <c r="P12" s="6"/>
      <c r="Q12" s="6"/>
      <c r="R12" s="31"/>
      <c r="S12" s="84"/>
      <c r="T12" s="464"/>
      <c r="U12" s="464"/>
      <c r="V12" s="464"/>
      <c r="W12" s="83"/>
    </row>
    <row r="13" spans="2:23">
      <c r="B13" s="84"/>
      <c r="C13" s="82"/>
      <c r="D13" s="82"/>
      <c r="E13" s="82"/>
      <c r="F13" s="82"/>
      <c r="G13" s="83"/>
      <c r="H13" s="6"/>
      <c r="I13" s="6"/>
      <c r="J13" s="6"/>
      <c r="K13" s="6"/>
      <c r="L13" s="6"/>
      <c r="M13" s="6"/>
      <c r="N13" s="6"/>
      <c r="O13" s="6"/>
      <c r="P13" s="6"/>
      <c r="Q13" s="6"/>
      <c r="R13" s="31"/>
      <c r="S13" s="84"/>
      <c r="T13" s="464"/>
      <c r="U13" s="464"/>
      <c r="V13" s="464"/>
      <c r="W13" s="83"/>
    </row>
    <row r="14" spans="2:23">
      <c r="B14" s="84"/>
      <c r="C14" s="82"/>
      <c r="D14" s="82"/>
      <c r="E14" s="82"/>
      <c r="F14" s="82"/>
      <c r="G14" s="83"/>
      <c r="H14" s="6"/>
      <c r="I14" s="6"/>
      <c r="J14" s="6"/>
      <c r="K14" s="6"/>
      <c r="L14" s="6"/>
      <c r="M14" s="6"/>
      <c r="N14" s="6"/>
      <c r="O14" s="6"/>
      <c r="P14" s="6"/>
      <c r="Q14" s="6"/>
      <c r="R14" s="31"/>
      <c r="S14" s="84"/>
      <c r="T14" s="464"/>
      <c r="U14" s="464"/>
      <c r="V14" s="464"/>
      <c r="W14" s="83"/>
    </row>
    <row r="15" spans="2:23">
      <c r="B15" s="84"/>
      <c r="C15" s="82"/>
      <c r="D15" s="82"/>
      <c r="E15" s="82"/>
      <c r="F15" s="82"/>
      <c r="G15" s="83"/>
      <c r="H15" s="6"/>
      <c r="I15" s="6"/>
      <c r="J15" s="6"/>
      <c r="K15" s="6"/>
      <c r="L15" s="6"/>
      <c r="M15" s="6"/>
      <c r="N15" s="6"/>
      <c r="O15" s="6"/>
      <c r="P15" s="6"/>
      <c r="Q15" s="6"/>
      <c r="R15" s="31"/>
      <c r="S15" s="84"/>
      <c r="T15" s="464"/>
      <c r="U15" s="464"/>
      <c r="V15" s="464"/>
      <c r="W15" s="83"/>
    </row>
    <row r="16" spans="2:23">
      <c r="B16" s="84"/>
      <c r="C16" s="82"/>
      <c r="D16" s="82"/>
      <c r="E16" s="82"/>
      <c r="F16" s="82"/>
      <c r="G16" s="83"/>
      <c r="H16" s="6"/>
      <c r="I16" s="6"/>
      <c r="J16" s="6"/>
      <c r="K16" s="6"/>
      <c r="L16" s="6"/>
      <c r="M16" s="6"/>
      <c r="N16" s="6"/>
      <c r="O16" s="6"/>
      <c r="P16" s="6"/>
      <c r="Q16" s="6"/>
      <c r="R16" s="31"/>
      <c r="S16" s="84"/>
      <c r="T16" s="464"/>
      <c r="U16" s="464"/>
      <c r="V16" s="464"/>
      <c r="W16" s="83"/>
    </row>
    <row r="17" spans="2:23" ht="15.75" thickBot="1">
      <c r="B17" s="85"/>
      <c r="C17" s="86"/>
      <c r="D17" s="86"/>
      <c r="E17" s="86"/>
      <c r="F17" s="86"/>
      <c r="G17" s="87"/>
      <c r="H17" s="6"/>
      <c r="I17" s="6"/>
      <c r="J17" s="6"/>
      <c r="K17" s="6"/>
      <c r="L17" s="6"/>
      <c r="M17" s="6"/>
      <c r="N17" s="6"/>
      <c r="O17" s="6"/>
      <c r="P17" s="6"/>
      <c r="Q17" s="6"/>
      <c r="R17" s="31"/>
      <c r="S17" s="85"/>
      <c r="T17" s="86"/>
      <c r="U17" s="86"/>
      <c r="V17" s="86"/>
      <c r="W17" s="87"/>
    </row>
    <row r="18" spans="2:23">
      <c r="G18" s="9"/>
      <c r="H18" s="9"/>
      <c r="I18" s="9"/>
      <c r="J18" s="9"/>
      <c r="K18" s="9"/>
      <c r="L18" s="9"/>
      <c r="M18" s="9"/>
      <c r="N18" s="9"/>
      <c r="O18" s="9"/>
      <c r="P18" s="9"/>
      <c r="Q18" s="9"/>
      <c r="R18" s="9"/>
    </row>
    <row r="19" spans="2:23" ht="21.75" customHeight="1" thickBot="1"/>
    <row r="20" spans="2:23" ht="39.75" customHeight="1" thickTop="1" thickBot="1">
      <c r="B20" s="483" t="s">
        <v>200</v>
      </c>
      <c r="C20" s="168"/>
      <c r="D20" s="168"/>
      <c r="E20" s="168"/>
      <c r="F20" s="168"/>
      <c r="G20" s="169"/>
      <c r="H20" s="10"/>
      <c r="I20" s="10"/>
      <c r="J20" s="10"/>
      <c r="K20" s="21"/>
      <c r="L20" s="178" t="s">
        <v>36</v>
      </c>
      <c r="M20" s="179"/>
      <c r="N20" s="180"/>
      <c r="O20" s="6"/>
      <c r="P20" s="22"/>
      <c r="Q20" s="22"/>
      <c r="R20" s="22"/>
      <c r="S20" s="174" t="s">
        <v>19</v>
      </c>
      <c r="T20" s="175"/>
      <c r="U20" s="175"/>
      <c r="V20" s="175"/>
      <c r="W20" s="176"/>
    </row>
    <row r="21" spans="2:23" ht="17.25" customHeight="1" thickBot="1">
      <c r="B21" s="110" t="s">
        <v>15</v>
      </c>
      <c r="C21" s="111"/>
      <c r="D21" s="111"/>
      <c r="E21" s="111"/>
      <c r="F21" s="111"/>
      <c r="G21" s="112"/>
      <c r="H21" s="6"/>
      <c r="I21" s="6"/>
      <c r="J21" s="6"/>
      <c r="K21" s="6"/>
      <c r="L21" s="88" t="s">
        <v>193</v>
      </c>
      <c r="M21" s="89"/>
      <c r="N21" s="90"/>
      <c r="O21" s="6"/>
      <c r="P21" s="20"/>
      <c r="Q21" s="20"/>
      <c r="R21" s="20"/>
      <c r="S21" s="8" t="s">
        <v>1</v>
      </c>
      <c r="T21" s="111" t="s">
        <v>18</v>
      </c>
      <c r="U21" s="111"/>
      <c r="V21" s="111"/>
      <c r="W21" s="112"/>
    </row>
    <row r="22" spans="2:23" ht="17.25" customHeight="1">
      <c r="B22" s="81" t="s">
        <v>59</v>
      </c>
      <c r="C22" s="82"/>
      <c r="D22" s="82"/>
      <c r="E22" s="82"/>
      <c r="F22" s="82"/>
      <c r="G22" s="83"/>
      <c r="H22" s="6"/>
      <c r="I22" s="6"/>
      <c r="J22" s="6"/>
      <c r="K22" s="6"/>
      <c r="L22" s="91"/>
      <c r="M22" s="89"/>
      <c r="N22" s="90"/>
      <c r="O22" s="6"/>
      <c r="P22" s="6"/>
      <c r="Q22" s="6"/>
      <c r="R22" s="6"/>
      <c r="S22" s="81" t="s">
        <v>58</v>
      </c>
      <c r="T22" s="82"/>
      <c r="U22" s="82"/>
      <c r="V22" s="82"/>
      <c r="W22" s="83"/>
    </row>
    <row r="23" spans="2:23" ht="17.25" customHeight="1">
      <c r="B23" s="84"/>
      <c r="C23" s="82"/>
      <c r="D23" s="82"/>
      <c r="E23" s="82"/>
      <c r="F23" s="82"/>
      <c r="G23" s="83"/>
      <c r="H23" s="6"/>
      <c r="I23" s="6"/>
      <c r="J23" s="6"/>
      <c r="K23" s="6"/>
      <c r="L23" s="91"/>
      <c r="M23" s="89"/>
      <c r="N23" s="90"/>
      <c r="O23" s="6"/>
      <c r="P23" s="6"/>
      <c r="Q23" s="6"/>
      <c r="R23" s="6"/>
      <c r="S23" s="84"/>
      <c r="T23" s="82"/>
      <c r="U23" s="82"/>
      <c r="V23" s="82"/>
      <c r="W23" s="83"/>
    </row>
    <row r="24" spans="2:23" ht="17.25" customHeight="1">
      <c r="B24" s="84"/>
      <c r="C24" s="82"/>
      <c r="D24" s="82"/>
      <c r="E24" s="82"/>
      <c r="F24" s="82"/>
      <c r="G24" s="83"/>
      <c r="H24" s="6"/>
      <c r="I24" s="6"/>
      <c r="J24" s="6"/>
      <c r="K24" s="6"/>
      <c r="L24" s="91"/>
      <c r="M24" s="89"/>
      <c r="N24" s="90"/>
      <c r="O24" s="6"/>
      <c r="P24" s="6"/>
      <c r="Q24" s="6"/>
      <c r="R24" s="6"/>
      <c r="S24" s="84"/>
      <c r="T24" s="82"/>
      <c r="U24" s="82"/>
      <c r="V24" s="82"/>
      <c r="W24" s="83"/>
    </row>
    <row r="25" spans="2:23" ht="17.25" customHeight="1">
      <c r="B25" s="84"/>
      <c r="C25" s="82"/>
      <c r="D25" s="82"/>
      <c r="E25" s="82"/>
      <c r="F25" s="82"/>
      <c r="G25" s="83"/>
      <c r="H25" s="6"/>
      <c r="I25" s="6"/>
      <c r="J25" s="6"/>
      <c r="K25" s="6"/>
      <c r="L25" s="91"/>
      <c r="M25" s="89"/>
      <c r="N25" s="90"/>
      <c r="O25" s="6"/>
      <c r="P25" s="6"/>
      <c r="Q25" s="6"/>
      <c r="R25" s="6"/>
      <c r="S25" s="84"/>
      <c r="T25" s="82"/>
      <c r="U25" s="82"/>
      <c r="V25" s="82"/>
      <c r="W25" s="83"/>
    </row>
    <row r="26" spans="2:23" ht="17.25" customHeight="1">
      <c r="B26" s="84"/>
      <c r="C26" s="82"/>
      <c r="D26" s="82"/>
      <c r="E26" s="82"/>
      <c r="F26" s="82"/>
      <c r="G26" s="83"/>
      <c r="H26" s="6"/>
      <c r="I26" s="6"/>
      <c r="J26" s="6"/>
      <c r="K26" s="6"/>
      <c r="L26" s="91"/>
      <c r="M26" s="89"/>
      <c r="N26" s="90"/>
      <c r="O26" s="6"/>
      <c r="P26" s="6"/>
      <c r="Q26" s="6"/>
      <c r="R26" s="6"/>
      <c r="S26" s="84"/>
      <c r="T26" s="82"/>
      <c r="U26" s="82"/>
      <c r="V26" s="82"/>
      <c r="W26" s="83"/>
    </row>
    <row r="27" spans="2:23" ht="36" customHeight="1">
      <c r="B27" s="84"/>
      <c r="C27" s="82"/>
      <c r="D27" s="82"/>
      <c r="E27" s="82"/>
      <c r="F27" s="82"/>
      <c r="G27" s="83"/>
      <c r="H27" s="6"/>
      <c r="I27" s="6"/>
      <c r="J27" s="6"/>
      <c r="K27" s="6"/>
      <c r="L27" s="165" t="s">
        <v>33</v>
      </c>
      <c r="M27" s="166"/>
      <c r="N27" s="167"/>
      <c r="O27" s="6"/>
      <c r="P27" s="6"/>
      <c r="Q27" s="6"/>
      <c r="R27" s="6"/>
      <c r="S27" s="84"/>
      <c r="T27" s="82"/>
      <c r="U27" s="82"/>
      <c r="V27" s="82"/>
      <c r="W27" s="83"/>
    </row>
    <row r="28" spans="2:23">
      <c r="B28" s="84"/>
      <c r="C28" s="82"/>
      <c r="D28" s="82"/>
      <c r="E28" s="82"/>
      <c r="F28" s="82"/>
      <c r="G28" s="83"/>
      <c r="H28" s="6"/>
      <c r="I28" s="6"/>
      <c r="J28" s="6"/>
      <c r="K28" s="6"/>
      <c r="L28" s="466" t="s">
        <v>42</v>
      </c>
      <c r="M28" s="104"/>
      <c r="N28" s="105"/>
      <c r="O28" s="6"/>
      <c r="P28" s="6"/>
      <c r="Q28" s="6"/>
      <c r="R28" s="6"/>
      <c r="S28" s="84"/>
      <c r="T28" s="82"/>
      <c r="U28" s="82"/>
      <c r="V28" s="82"/>
      <c r="W28" s="83"/>
    </row>
    <row r="29" spans="2:23">
      <c r="B29" s="84"/>
      <c r="C29" s="82"/>
      <c r="D29" s="82"/>
      <c r="E29" s="82"/>
      <c r="F29" s="82"/>
      <c r="G29" s="83"/>
      <c r="H29" s="6"/>
      <c r="I29" s="6"/>
      <c r="J29" s="6"/>
      <c r="K29" s="6"/>
      <c r="L29" s="106"/>
      <c r="M29" s="104"/>
      <c r="N29" s="105"/>
      <c r="O29" s="6"/>
      <c r="P29" s="6"/>
      <c r="Q29" s="6"/>
      <c r="R29" s="6"/>
      <c r="S29" s="84"/>
      <c r="T29" s="82"/>
      <c r="U29" s="82"/>
      <c r="V29" s="82"/>
      <c r="W29" s="83"/>
    </row>
    <row r="30" spans="2:23" ht="15.75" thickBot="1">
      <c r="B30" s="85"/>
      <c r="C30" s="86"/>
      <c r="D30" s="86"/>
      <c r="E30" s="86"/>
      <c r="F30" s="86"/>
      <c r="G30" s="87"/>
      <c r="H30" s="6"/>
      <c r="I30" s="6"/>
      <c r="J30" s="6"/>
      <c r="K30" s="6"/>
      <c r="L30" s="107"/>
      <c r="M30" s="108"/>
      <c r="N30" s="109"/>
      <c r="O30" s="6"/>
      <c r="P30" s="6"/>
      <c r="Q30" s="6"/>
      <c r="R30" s="6"/>
      <c r="S30" s="85"/>
      <c r="T30" s="86"/>
      <c r="U30" s="86"/>
      <c r="V30" s="86"/>
      <c r="W30" s="87"/>
    </row>
    <row r="31" spans="2:23">
      <c r="B31" s="2"/>
      <c r="C31" s="2"/>
      <c r="D31" s="2"/>
      <c r="E31" s="2"/>
      <c r="F31" s="2"/>
      <c r="G31" s="6"/>
      <c r="H31" s="6"/>
      <c r="I31" s="6"/>
      <c r="J31" s="6"/>
      <c r="K31" s="6"/>
      <c r="L31" s="21"/>
      <c r="M31" s="21"/>
      <c r="N31" s="21"/>
      <c r="O31" s="6"/>
      <c r="P31" s="6"/>
      <c r="Q31" s="6"/>
      <c r="R31" s="6"/>
      <c r="S31" s="6"/>
      <c r="T31" s="6"/>
      <c r="U31" s="6"/>
      <c r="V31" s="6"/>
      <c r="W31" s="6"/>
    </row>
    <row r="33" spans="2:23" ht="38.25" customHeight="1" thickBot="1">
      <c r="B33" s="483" t="s">
        <v>201</v>
      </c>
      <c r="C33" s="168"/>
      <c r="D33" s="168"/>
      <c r="E33" s="168"/>
      <c r="F33" s="168"/>
      <c r="G33" s="169"/>
      <c r="H33" s="10"/>
      <c r="I33" s="10"/>
      <c r="J33" s="10"/>
      <c r="K33" s="10"/>
      <c r="L33" s="10"/>
      <c r="M33" s="10"/>
      <c r="N33" s="22"/>
      <c r="O33" s="22"/>
      <c r="P33" s="22"/>
      <c r="Q33" s="22"/>
      <c r="R33" s="22"/>
      <c r="S33" s="170" t="s">
        <v>20</v>
      </c>
      <c r="T33" s="171"/>
      <c r="U33" s="171"/>
      <c r="V33" s="171"/>
      <c r="W33" s="172"/>
    </row>
    <row r="34" spans="2:23" ht="40.5" customHeight="1" thickBot="1">
      <c r="B34" s="110" t="s">
        <v>2</v>
      </c>
      <c r="C34" s="111"/>
      <c r="D34" s="111"/>
      <c r="E34" s="111"/>
      <c r="F34" s="111"/>
      <c r="G34" s="112"/>
      <c r="H34" s="6"/>
      <c r="I34" s="6"/>
      <c r="J34" s="6"/>
      <c r="K34" s="6"/>
      <c r="L34" s="6"/>
      <c r="M34" s="6"/>
      <c r="N34" s="20"/>
      <c r="O34" s="20"/>
      <c r="P34" s="20"/>
      <c r="Q34" s="20"/>
      <c r="R34" s="20"/>
      <c r="S34" s="467" t="s">
        <v>37</v>
      </c>
      <c r="T34" s="468"/>
      <c r="U34" s="468"/>
      <c r="V34" s="468"/>
      <c r="W34" s="469"/>
    </row>
    <row r="35" spans="2:23" ht="15" customHeight="1">
      <c r="B35" s="74" t="s">
        <v>199</v>
      </c>
      <c r="C35" s="75"/>
      <c r="D35" s="75"/>
      <c r="E35" s="75"/>
      <c r="F35" s="75"/>
      <c r="G35" s="76"/>
      <c r="H35" s="6"/>
      <c r="I35" s="6"/>
      <c r="J35" s="6"/>
      <c r="K35" s="6"/>
      <c r="L35" s="6"/>
      <c r="M35" s="6"/>
      <c r="N35" s="6"/>
      <c r="O35" s="6"/>
      <c r="P35" s="6"/>
      <c r="Q35" s="6"/>
      <c r="R35" s="6"/>
      <c r="S35" s="81" t="s">
        <v>198</v>
      </c>
      <c r="T35" s="82"/>
      <c r="U35" s="82"/>
      <c r="V35" s="82"/>
      <c r="W35" s="83"/>
    </row>
    <row r="36" spans="2:23">
      <c r="B36" s="77"/>
      <c r="C36" s="75"/>
      <c r="D36" s="75"/>
      <c r="E36" s="75"/>
      <c r="F36" s="75"/>
      <c r="G36" s="76"/>
      <c r="H36" s="6"/>
      <c r="I36" s="6"/>
      <c r="J36" s="6"/>
      <c r="K36" s="6"/>
      <c r="L36" s="6"/>
      <c r="M36" s="6"/>
      <c r="N36" s="6"/>
      <c r="O36" s="6"/>
      <c r="P36" s="6"/>
      <c r="Q36" s="6"/>
      <c r="R36" s="6"/>
      <c r="S36" s="84"/>
      <c r="T36" s="82"/>
      <c r="U36" s="82"/>
      <c r="V36" s="82"/>
      <c r="W36" s="83"/>
    </row>
    <row r="37" spans="2:23">
      <c r="B37" s="77"/>
      <c r="C37" s="75"/>
      <c r="D37" s="75"/>
      <c r="E37" s="75"/>
      <c r="F37" s="75"/>
      <c r="G37" s="76"/>
      <c r="H37" s="6"/>
      <c r="I37" s="6"/>
      <c r="J37" s="6"/>
      <c r="K37" s="6"/>
      <c r="L37" s="6"/>
      <c r="M37" s="6"/>
      <c r="N37" s="6"/>
      <c r="O37" s="6"/>
      <c r="P37" s="6"/>
      <c r="Q37" s="6"/>
      <c r="R37" s="6"/>
      <c r="S37" s="84"/>
      <c r="T37" s="82"/>
      <c r="U37" s="82"/>
      <c r="V37" s="82"/>
      <c r="W37" s="83"/>
    </row>
    <row r="38" spans="2:23">
      <c r="B38" s="77"/>
      <c r="C38" s="75"/>
      <c r="D38" s="75"/>
      <c r="E38" s="75"/>
      <c r="F38" s="75"/>
      <c r="G38" s="76"/>
      <c r="H38" s="6"/>
      <c r="I38" s="6"/>
      <c r="J38" s="6"/>
      <c r="K38" s="6"/>
      <c r="L38" s="6"/>
      <c r="M38" s="6"/>
      <c r="N38" s="6"/>
      <c r="O38" s="6"/>
      <c r="P38" s="6"/>
      <c r="Q38" s="6"/>
      <c r="R38" s="6"/>
      <c r="S38" s="84"/>
      <c r="T38" s="82"/>
      <c r="U38" s="82"/>
      <c r="V38" s="82"/>
      <c r="W38" s="83"/>
    </row>
    <row r="39" spans="2:23">
      <c r="B39" s="77"/>
      <c r="C39" s="75"/>
      <c r="D39" s="75"/>
      <c r="E39" s="75"/>
      <c r="F39" s="75"/>
      <c r="G39" s="76"/>
      <c r="H39" s="6"/>
      <c r="I39" s="6"/>
      <c r="J39" s="6"/>
      <c r="K39" s="6"/>
      <c r="L39" s="6"/>
      <c r="M39" s="6"/>
      <c r="N39" s="6"/>
      <c r="O39" s="6"/>
      <c r="P39" s="6"/>
      <c r="Q39" s="6"/>
      <c r="R39" s="6"/>
      <c r="S39" s="84"/>
      <c r="T39" s="82"/>
      <c r="U39" s="82"/>
      <c r="V39" s="82"/>
      <c r="W39" s="83"/>
    </row>
    <row r="40" spans="2:23">
      <c r="B40" s="77"/>
      <c r="C40" s="75"/>
      <c r="D40" s="75"/>
      <c r="E40" s="75"/>
      <c r="F40" s="75"/>
      <c r="G40" s="76"/>
      <c r="H40" s="6"/>
      <c r="I40" s="6"/>
      <c r="J40" s="6"/>
      <c r="K40" s="6"/>
      <c r="L40" s="6"/>
      <c r="M40" s="6"/>
      <c r="N40" s="6"/>
      <c r="O40" s="6"/>
      <c r="P40" s="6"/>
      <c r="Q40" s="6"/>
      <c r="R40" s="6"/>
      <c r="S40" s="84"/>
      <c r="T40" s="82"/>
      <c r="U40" s="82"/>
      <c r="V40" s="82"/>
      <c r="W40" s="83"/>
    </row>
    <row r="41" spans="2:23">
      <c r="B41" s="77"/>
      <c r="C41" s="75"/>
      <c r="D41" s="75"/>
      <c r="E41" s="75"/>
      <c r="F41" s="75"/>
      <c r="G41" s="76"/>
      <c r="H41" s="6"/>
      <c r="I41" s="6"/>
      <c r="J41" s="6"/>
      <c r="K41" s="6"/>
      <c r="L41" s="6"/>
      <c r="M41" s="6"/>
      <c r="N41" s="6"/>
      <c r="O41" s="6"/>
      <c r="P41" s="6"/>
      <c r="Q41" s="6"/>
      <c r="R41" s="6"/>
      <c r="S41" s="84"/>
      <c r="T41" s="82"/>
      <c r="U41" s="82"/>
      <c r="V41" s="82"/>
      <c r="W41" s="83"/>
    </row>
    <row r="42" spans="2:23" ht="13.5" customHeight="1">
      <c r="B42" s="77"/>
      <c r="C42" s="75"/>
      <c r="D42" s="75"/>
      <c r="E42" s="75"/>
      <c r="F42" s="75"/>
      <c r="G42" s="76"/>
      <c r="H42" s="6"/>
      <c r="I42" s="6"/>
      <c r="J42" s="6"/>
      <c r="K42" s="6"/>
      <c r="L42" s="6"/>
      <c r="M42" s="6"/>
      <c r="N42" s="6"/>
      <c r="O42" s="6"/>
      <c r="P42" s="6"/>
      <c r="Q42" s="6"/>
      <c r="R42" s="6"/>
      <c r="S42" s="84"/>
      <c r="T42" s="82"/>
      <c r="U42" s="82"/>
      <c r="V42" s="82"/>
      <c r="W42" s="83"/>
    </row>
    <row r="43" spans="2:23" ht="16.5" customHeight="1" thickBot="1">
      <c r="B43" s="78"/>
      <c r="C43" s="79"/>
      <c r="D43" s="79"/>
      <c r="E43" s="79"/>
      <c r="F43" s="79"/>
      <c r="G43" s="80"/>
      <c r="H43" s="6"/>
      <c r="I43" s="6"/>
      <c r="J43" s="6"/>
      <c r="K43" s="6"/>
      <c r="L43" s="6"/>
      <c r="M43" s="6"/>
      <c r="N43" s="6"/>
      <c r="O43" s="6"/>
      <c r="P43" s="6"/>
      <c r="Q43" s="6"/>
      <c r="R43" s="6"/>
      <c r="S43" s="85"/>
      <c r="T43" s="86"/>
      <c r="U43" s="86"/>
      <c r="V43" s="86"/>
      <c r="W43" s="87"/>
    </row>
    <row r="44" spans="2:23" ht="61.5" customHeight="1" thickBot="1"/>
    <row r="45" spans="2:23" ht="27.75" customHeight="1" thickBot="1">
      <c r="B45" s="156" t="s">
        <v>21</v>
      </c>
      <c r="C45" s="157"/>
      <c r="D45" s="157"/>
      <c r="E45" s="157"/>
      <c r="F45" s="157"/>
      <c r="G45" s="157"/>
      <c r="H45" s="157"/>
      <c r="I45" s="157"/>
      <c r="J45" s="157"/>
      <c r="K45" s="157"/>
      <c r="L45" s="157"/>
      <c r="M45" s="157"/>
      <c r="N45" s="157"/>
      <c r="O45" s="157"/>
      <c r="P45" s="157"/>
      <c r="Q45" s="157"/>
      <c r="R45" s="157"/>
      <c r="S45" s="157"/>
      <c r="T45" s="157"/>
      <c r="U45" s="157"/>
      <c r="V45" s="157"/>
      <c r="W45" s="158"/>
    </row>
    <row r="46" spans="2:23" ht="22.5" customHeight="1">
      <c r="B46" s="159" t="s">
        <v>22</v>
      </c>
      <c r="C46" s="160"/>
      <c r="D46" s="160"/>
      <c r="E46" s="160"/>
      <c r="F46" s="43" t="s">
        <v>23</v>
      </c>
      <c r="G46" s="12"/>
      <c r="H46" s="12"/>
      <c r="I46" s="23"/>
      <c r="J46" s="23"/>
      <c r="K46" s="23"/>
      <c r="L46" s="23"/>
      <c r="M46" s="11"/>
      <c r="N46" s="24"/>
      <c r="O46" s="161"/>
      <c r="P46" s="161"/>
      <c r="Q46" s="161"/>
      <c r="R46" s="162" t="s">
        <v>24</v>
      </c>
      <c r="S46" s="163"/>
      <c r="T46" s="163"/>
      <c r="U46" s="164" t="s">
        <v>3</v>
      </c>
      <c r="V46" s="164"/>
    </row>
    <row r="47" spans="2:23">
      <c r="B47" s="140"/>
      <c r="C47" s="141"/>
      <c r="D47" s="141"/>
      <c r="E47" s="141"/>
      <c r="F47" s="141"/>
      <c r="G47" s="141"/>
      <c r="H47" s="141"/>
      <c r="I47" s="141"/>
      <c r="J47" s="141"/>
      <c r="K47" s="141"/>
      <c r="L47" s="141"/>
      <c r="M47" s="141"/>
      <c r="N47" s="141"/>
      <c r="O47" s="141"/>
      <c r="P47" s="141"/>
      <c r="Q47" s="141"/>
      <c r="R47" s="141"/>
      <c r="S47" s="141"/>
      <c r="T47" s="141"/>
      <c r="U47" s="141"/>
      <c r="V47" s="141"/>
      <c r="W47" s="141"/>
    </row>
    <row r="48" spans="2:23" ht="27.6" customHeight="1">
      <c r="B48" s="142" t="s">
        <v>38</v>
      </c>
      <c r="C48" s="143"/>
      <c r="D48" s="143"/>
      <c r="E48" s="143"/>
      <c r="F48" s="143"/>
      <c r="G48" s="143"/>
      <c r="H48" s="143"/>
      <c r="I48" s="143"/>
      <c r="J48" s="143"/>
      <c r="K48" s="143"/>
      <c r="L48" s="143"/>
      <c r="M48" s="143"/>
      <c r="N48" s="143"/>
      <c r="O48" s="143"/>
      <c r="P48" s="143"/>
      <c r="Q48" s="143"/>
      <c r="R48" s="143"/>
      <c r="S48" s="143"/>
      <c r="T48" s="143"/>
      <c r="U48" s="143"/>
      <c r="V48" s="32"/>
    </row>
    <row r="49" spans="2:23" ht="28.5" customHeight="1">
      <c r="B49" s="148" t="s">
        <v>39</v>
      </c>
      <c r="C49" s="149"/>
      <c r="D49" s="149"/>
      <c r="E49" s="149"/>
      <c r="F49" s="149"/>
      <c r="G49" s="149"/>
      <c r="H49" s="149"/>
      <c r="I49" s="149"/>
      <c r="J49" s="149"/>
      <c r="K49" s="149"/>
      <c r="L49" s="149"/>
      <c r="M49" s="149"/>
      <c r="N49" s="149"/>
      <c r="O49" s="149"/>
      <c r="P49" s="149"/>
      <c r="Q49" s="149"/>
      <c r="R49" s="149"/>
      <c r="S49" s="149"/>
      <c r="T49" s="32"/>
      <c r="U49" s="32"/>
      <c r="V49" s="32"/>
    </row>
    <row r="50" spans="2:23" ht="26.45" customHeight="1">
      <c r="B50" s="148" t="s">
        <v>40</v>
      </c>
      <c r="C50" s="155"/>
      <c r="D50" s="155"/>
      <c r="E50" s="155"/>
      <c r="F50" s="155"/>
      <c r="G50" s="155"/>
      <c r="H50" s="155"/>
      <c r="I50" s="155"/>
      <c r="J50" s="155"/>
      <c r="K50" s="155"/>
      <c r="L50" s="155"/>
      <c r="M50" s="155"/>
      <c r="N50" s="155"/>
      <c r="O50" s="155"/>
      <c r="P50" s="155"/>
      <c r="Q50" s="155"/>
      <c r="R50" s="155"/>
      <c r="S50" s="155"/>
      <c r="T50" s="155"/>
      <c r="U50" s="155"/>
      <c r="V50" s="32"/>
    </row>
    <row r="51" spans="2:23" ht="22.5" customHeight="1">
      <c r="B51" s="44" t="s">
        <v>4</v>
      </c>
      <c r="C51" s="45" t="s">
        <v>25</v>
      </c>
      <c r="D51" s="13"/>
      <c r="E51" s="14"/>
      <c r="F51" s="127" t="s">
        <v>43</v>
      </c>
      <c r="G51" s="127"/>
      <c r="H51" s="127"/>
      <c r="I51" s="127"/>
      <c r="J51" s="127"/>
      <c r="K51" s="127"/>
      <c r="L51" s="127"/>
      <c r="M51" s="128"/>
      <c r="N51" s="25"/>
      <c r="O51" s="150" t="s">
        <v>27</v>
      </c>
      <c r="P51" s="151"/>
      <c r="Q51" s="152"/>
      <c r="R51" s="153"/>
      <c r="S51" s="153"/>
      <c r="T51" s="153"/>
      <c r="U51" s="153"/>
      <c r="V51" s="153"/>
      <c r="W51" s="154"/>
    </row>
    <row r="52" spans="2:23" ht="22.5" customHeight="1">
      <c r="B52" s="44" t="s">
        <v>26</v>
      </c>
      <c r="C52" s="15"/>
      <c r="D52" s="15"/>
      <c r="E52" s="16"/>
      <c r="F52" s="127" t="s">
        <v>51</v>
      </c>
      <c r="G52" s="127"/>
      <c r="H52" s="127"/>
      <c r="I52" s="127"/>
      <c r="J52" s="127"/>
      <c r="K52" s="127"/>
      <c r="L52" s="127"/>
      <c r="M52" s="128"/>
      <c r="N52" s="26" t="s">
        <v>5</v>
      </c>
      <c r="O52" s="129" t="s">
        <v>28</v>
      </c>
      <c r="P52" s="130"/>
      <c r="Q52" s="131"/>
      <c r="R52" s="132" t="s">
        <v>43</v>
      </c>
      <c r="S52" s="132"/>
      <c r="T52" s="132"/>
      <c r="U52" s="132"/>
      <c r="V52" s="132"/>
      <c r="W52" s="133"/>
    </row>
    <row r="53" spans="2:23" ht="15.75" thickBot="1">
      <c r="B53" s="17"/>
      <c r="C53" s="18"/>
      <c r="D53" s="18"/>
      <c r="E53" s="18"/>
      <c r="F53" s="18"/>
      <c r="G53" s="18"/>
      <c r="H53" s="18"/>
      <c r="I53" s="17"/>
      <c r="J53" s="17"/>
      <c r="K53" s="17"/>
      <c r="L53" s="27"/>
      <c r="M53" s="18"/>
      <c r="N53" s="25"/>
      <c r="O53" s="18"/>
      <c r="P53" s="18"/>
      <c r="Q53" s="33"/>
      <c r="R53" s="33"/>
      <c r="S53" s="33"/>
      <c r="T53" s="33"/>
      <c r="U53" s="33"/>
      <c r="V53" s="25"/>
    </row>
    <row r="54" spans="2:23" ht="93" customHeight="1">
      <c r="B54" s="113" t="s">
        <v>6</v>
      </c>
      <c r="C54" s="115" t="s">
        <v>7</v>
      </c>
      <c r="D54" s="121" t="s">
        <v>45</v>
      </c>
      <c r="E54" s="122"/>
      <c r="F54" s="121" t="s">
        <v>44</v>
      </c>
      <c r="G54" s="122"/>
      <c r="H54" s="122"/>
      <c r="I54" s="121" t="s">
        <v>46</v>
      </c>
      <c r="J54" s="122"/>
      <c r="K54" s="122"/>
      <c r="L54" s="46" t="s">
        <v>29</v>
      </c>
      <c r="M54" s="46" t="s">
        <v>34</v>
      </c>
      <c r="N54" s="46" t="s">
        <v>30</v>
      </c>
      <c r="O54" s="117" t="s">
        <v>31</v>
      </c>
      <c r="P54" s="121" t="s">
        <v>47</v>
      </c>
      <c r="Q54" s="122"/>
      <c r="R54" s="125"/>
      <c r="S54" s="115" t="s">
        <v>48</v>
      </c>
      <c r="T54" s="119" t="s">
        <v>49</v>
      </c>
      <c r="U54" s="134" t="s">
        <v>50</v>
      </c>
      <c r="V54" s="135"/>
      <c r="W54" s="136"/>
    </row>
    <row r="55" spans="2:23" ht="22.5" customHeight="1" thickBot="1">
      <c r="B55" s="114"/>
      <c r="C55" s="116"/>
      <c r="D55" s="123"/>
      <c r="E55" s="124"/>
      <c r="F55" s="123"/>
      <c r="G55" s="124"/>
      <c r="H55" s="124"/>
      <c r="I55" s="123"/>
      <c r="J55" s="124"/>
      <c r="K55" s="124"/>
      <c r="L55" s="28" t="s">
        <v>8</v>
      </c>
      <c r="M55" s="28" t="s">
        <v>9</v>
      </c>
      <c r="N55" s="28" t="s">
        <v>10</v>
      </c>
      <c r="O55" s="118"/>
      <c r="P55" s="123"/>
      <c r="Q55" s="124"/>
      <c r="R55" s="126"/>
      <c r="S55" s="116"/>
      <c r="T55" s="120"/>
      <c r="U55" s="137"/>
      <c r="V55" s="138"/>
      <c r="W55" s="139"/>
    </row>
    <row r="56" spans="2:23" ht="38.25" customHeight="1">
      <c r="B56" s="444">
        <v>1</v>
      </c>
      <c r="C56" s="445" t="s">
        <v>11</v>
      </c>
      <c r="D56" s="144" t="s">
        <v>52</v>
      </c>
      <c r="E56" s="450"/>
      <c r="F56" s="145" t="s">
        <v>54</v>
      </c>
      <c r="G56" s="146"/>
      <c r="H56" s="147"/>
      <c r="I56" s="144" t="s">
        <v>56</v>
      </c>
      <c r="J56" s="450"/>
      <c r="K56" s="450"/>
      <c r="L56" s="445">
        <v>3</v>
      </c>
      <c r="M56" s="445">
        <v>3</v>
      </c>
      <c r="N56" s="446">
        <v>9</v>
      </c>
      <c r="O56" s="47" t="s">
        <v>32</v>
      </c>
      <c r="P56" s="144"/>
      <c r="Q56" s="450"/>
      <c r="R56" s="451"/>
      <c r="S56" s="452"/>
      <c r="T56" s="48"/>
      <c r="U56" s="144"/>
      <c r="V56" s="450"/>
      <c r="W56" s="453"/>
    </row>
    <row r="57" spans="2:23" ht="38.25" customHeight="1">
      <c r="B57" s="447">
        <v>2</v>
      </c>
      <c r="C57" s="448" t="s">
        <v>11</v>
      </c>
      <c r="D57" s="144" t="s">
        <v>52</v>
      </c>
      <c r="E57" s="450"/>
      <c r="F57" s="454" t="s">
        <v>55</v>
      </c>
      <c r="G57" s="455"/>
      <c r="H57" s="455"/>
      <c r="I57" s="454"/>
      <c r="J57" s="455"/>
      <c r="K57" s="455"/>
      <c r="L57" s="448">
        <v>2</v>
      </c>
      <c r="M57" s="448">
        <v>3</v>
      </c>
      <c r="N57" s="449">
        <v>6</v>
      </c>
      <c r="O57" s="47" t="s">
        <v>32</v>
      </c>
      <c r="P57" s="454"/>
      <c r="Q57" s="455"/>
      <c r="R57" s="456"/>
      <c r="S57" s="457"/>
      <c r="T57" s="458"/>
      <c r="U57" s="459"/>
      <c r="V57" s="460"/>
      <c r="W57" s="461"/>
    </row>
    <row r="58" spans="2:23" ht="38.25" customHeight="1">
      <c r="B58" s="447">
        <v>3</v>
      </c>
      <c r="C58" s="448" t="s">
        <v>11</v>
      </c>
      <c r="D58" s="144"/>
      <c r="E58" s="450"/>
      <c r="F58" s="454"/>
      <c r="G58" s="455"/>
      <c r="H58" s="455"/>
      <c r="I58" s="454"/>
      <c r="J58" s="455"/>
      <c r="K58" s="455"/>
      <c r="L58" s="448"/>
      <c r="M58" s="448"/>
      <c r="N58" s="449"/>
      <c r="O58" s="47"/>
      <c r="P58" s="454"/>
      <c r="Q58" s="455"/>
      <c r="R58" s="456"/>
      <c r="S58" s="457"/>
      <c r="T58" s="458"/>
      <c r="U58" s="459"/>
      <c r="V58" s="460"/>
      <c r="W58" s="461"/>
    </row>
    <row r="59" spans="2:23" ht="38.25" customHeight="1">
      <c r="B59" s="447"/>
      <c r="C59" s="448"/>
      <c r="D59" s="144"/>
      <c r="E59" s="450"/>
      <c r="F59" s="454"/>
      <c r="G59" s="455"/>
      <c r="H59" s="455"/>
      <c r="I59" s="454"/>
      <c r="J59" s="455"/>
      <c r="K59" s="455"/>
      <c r="L59" s="448"/>
      <c r="M59" s="448"/>
      <c r="N59" s="449"/>
      <c r="O59" s="47"/>
      <c r="P59" s="454"/>
      <c r="Q59" s="455"/>
      <c r="R59" s="456"/>
      <c r="S59" s="457"/>
      <c r="T59" s="458"/>
      <c r="U59" s="459"/>
      <c r="V59" s="460"/>
      <c r="W59" s="461"/>
    </row>
    <row r="60" spans="2:23" ht="38.25" customHeight="1">
      <c r="B60" s="447"/>
      <c r="C60" s="448"/>
      <c r="D60" s="144"/>
      <c r="E60" s="450"/>
      <c r="F60" s="454"/>
      <c r="G60" s="455"/>
      <c r="H60" s="455"/>
      <c r="I60" s="454"/>
      <c r="J60" s="455"/>
      <c r="K60" s="455"/>
      <c r="L60" s="448"/>
      <c r="M60" s="448"/>
      <c r="N60" s="449"/>
      <c r="O60" s="47"/>
      <c r="P60" s="454"/>
      <c r="Q60" s="455"/>
      <c r="R60" s="456"/>
      <c r="S60" s="457"/>
      <c r="T60" s="458"/>
      <c r="U60" s="459"/>
      <c r="V60" s="460"/>
      <c r="W60" s="461"/>
    </row>
    <row r="61" spans="2:23">
      <c r="B61" s="34"/>
      <c r="C61" s="35"/>
      <c r="D61" s="35"/>
      <c r="E61" s="35"/>
      <c r="F61" s="36"/>
      <c r="G61" s="25"/>
      <c r="H61" s="25"/>
      <c r="I61" s="37"/>
      <c r="J61" s="37"/>
      <c r="K61" s="37"/>
      <c r="L61" s="38"/>
      <c r="M61" s="25"/>
      <c r="U61" s="39"/>
      <c r="V61" s="39"/>
      <c r="W61" s="40"/>
    </row>
    <row r="62" spans="2:23">
      <c r="B62" s="34"/>
      <c r="C62" s="35"/>
      <c r="D62" s="35"/>
      <c r="E62" s="35"/>
      <c r="F62" s="36"/>
      <c r="G62" s="25"/>
      <c r="H62" s="25"/>
      <c r="I62" s="37"/>
      <c r="J62" s="37"/>
      <c r="K62" s="37"/>
      <c r="L62" s="38"/>
      <c r="M62" s="25"/>
      <c r="N62" s="25"/>
      <c r="O62" s="36"/>
      <c r="P62" s="36"/>
      <c r="Q62" s="33"/>
      <c r="R62" s="41"/>
      <c r="S62" s="41"/>
      <c r="T62" s="42"/>
      <c r="U62" s="39"/>
      <c r="V62" s="39"/>
      <c r="W62" s="40"/>
    </row>
    <row r="63" spans="2:23">
      <c r="B63" s="37"/>
      <c r="C63" s="36"/>
      <c r="D63" s="36"/>
      <c r="E63" s="36"/>
      <c r="F63" s="36"/>
      <c r="G63" s="25"/>
      <c r="H63" s="25"/>
      <c r="I63" s="37"/>
      <c r="J63" s="37"/>
      <c r="K63" s="37"/>
      <c r="L63" s="38"/>
      <c r="M63" s="25"/>
      <c r="N63" s="25"/>
      <c r="O63" s="36"/>
      <c r="P63" s="36"/>
      <c r="Q63" s="33"/>
      <c r="R63" s="25"/>
      <c r="S63" s="25"/>
      <c r="T63" s="25"/>
      <c r="U63" s="25"/>
      <c r="V63" s="25"/>
    </row>
    <row r="64" spans="2:23">
      <c r="B64" s="37"/>
      <c r="C64" s="36"/>
      <c r="D64" s="36"/>
      <c r="E64" s="36"/>
      <c r="F64" s="36"/>
      <c r="G64" s="25"/>
      <c r="H64" s="25"/>
      <c r="I64" s="37"/>
      <c r="J64" s="37"/>
      <c r="K64" s="37"/>
      <c r="L64" s="38"/>
      <c r="M64" s="25"/>
      <c r="N64" s="25"/>
      <c r="O64" s="36"/>
      <c r="P64" s="36"/>
      <c r="Q64" s="33"/>
      <c r="R64" s="25"/>
      <c r="S64" s="25"/>
      <c r="T64" s="25"/>
      <c r="U64" s="25"/>
      <c r="V64" s="25"/>
    </row>
    <row r="65" spans="2:22">
      <c r="B65" s="37"/>
      <c r="C65" s="36"/>
      <c r="D65" s="36"/>
      <c r="E65" s="36"/>
      <c r="F65" s="36"/>
      <c r="G65" s="25"/>
      <c r="H65" s="25"/>
      <c r="I65" s="37"/>
      <c r="J65" s="37"/>
      <c r="K65" s="37"/>
      <c r="L65" s="38"/>
      <c r="M65" s="25"/>
      <c r="N65" s="25"/>
      <c r="O65" s="36"/>
      <c r="P65" s="36"/>
      <c r="Q65" s="33"/>
      <c r="R65" s="25"/>
      <c r="S65" s="25"/>
      <c r="T65" s="25"/>
      <c r="U65" s="25"/>
      <c r="V65" s="25"/>
    </row>
    <row r="66" spans="2:22">
      <c r="B66" s="37"/>
      <c r="C66" s="36"/>
      <c r="D66" s="36"/>
      <c r="E66" s="36"/>
      <c r="F66" s="36"/>
      <c r="G66" s="25"/>
      <c r="H66" s="25"/>
      <c r="I66" s="37"/>
      <c r="J66" s="37"/>
      <c r="K66" s="37"/>
      <c r="L66" s="38"/>
      <c r="M66" s="25"/>
      <c r="N66" s="25"/>
      <c r="O66" s="36"/>
      <c r="P66" s="36"/>
      <c r="Q66" s="33"/>
      <c r="R66" s="25"/>
      <c r="S66" s="25"/>
      <c r="T66" s="25"/>
      <c r="U66" s="25"/>
      <c r="V66" s="25"/>
    </row>
    <row r="67" spans="2:22">
      <c r="B67" s="37"/>
      <c r="C67" s="36"/>
      <c r="D67" s="36"/>
      <c r="E67" s="36"/>
      <c r="F67" s="36"/>
      <c r="G67" s="25"/>
      <c r="H67" s="25"/>
      <c r="I67" s="37"/>
      <c r="J67" s="37"/>
      <c r="K67" s="37"/>
      <c r="L67" s="38"/>
      <c r="M67" s="25"/>
      <c r="N67" s="25"/>
      <c r="O67" s="36"/>
      <c r="P67" s="36"/>
      <c r="Q67" s="33"/>
      <c r="R67" s="25"/>
      <c r="S67" s="25"/>
      <c r="T67" s="25"/>
      <c r="U67" s="25"/>
      <c r="V67" s="25"/>
    </row>
    <row r="68" spans="2:22">
      <c r="B68" s="37"/>
      <c r="C68" s="36"/>
      <c r="D68" s="36"/>
      <c r="E68" s="36"/>
      <c r="F68" s="36"/>
      <c r="G68" s="25"/>
      <c r="H68" s="25"/>
      <c r="I68" s="37"/>
      <c r="J68" s="37"/>
      <c r="K68" s="37"/>
      <c r="L68" s="38"/>
      <c r="M68" s="25"/>
      <c r="N68" s="25"/>
      <c r="O68" s="36"/>
      <c r="P68" s="36"/>
      <c r="Q68" s="33"/>
      <c r="R68" s="25"/>
      <c r="S68" s="25"/>
      <c r="T68" s="25"/>
      <c r="U68" s="25"/>
      <c r="V68" s="25"/>
    </row>
    <row r="69" spans="2:22">
      <c r="B69" s="37"/>
      <c r="C69" s="36"/>
      <c r="D69" s="36"/>
      <c r="E69" s="36"/>
      <c r="F69" s="36"/>
      <c r="G69" s="25"/>
      <c r="H69" s="25"/>
      <c r="I69" s="37"/>
      <c r="J69" s="37"/>
      <c r="K69" s="37"/>
      <c r="L69" s="38"/>
      <c r="M69" s="25"/>
      <c r="N69" s="25"/>
      <c r="O69" s="36"/>
      <c r="P69" s="36"/>
      <c r="Q69" s="33"/>
      <c r="R69" s="25"/>
      <c r="S69" s="25"/>
      <c r="T69" s="25"/>
      <c r="U69" s="25"/>
      <c r="V69" s="25"/>
    </row>
    <row r="70" spans="2:22">
      <c r="B70" s="37"/>
      <c r="C70" s="36"/>
      <c r="D70" s="36"/>
      <c r="E70" s="36"/>
      <c r="F70" s="36"/>
      <c r="G70" s="25"/>
      <c r="H70" s="25"/>
      <c r="I70" s="37"/>
      <c r="J70" s="37"/>
      <c r="K70" s="37"/>
      <c r="L70" s="38"/>
      <c r="M70" s="25"/>
      <c r="N70" s="25"/>
      <c r="O70" s="36"/>
      <c r="P70" s="36"/>
      <c r="Q70" s="33"/>
      <c r="R70" s="25"/>
      <c r="S70" s="25"/>
      <c r="T70" s="25"/>
      <c r="U70" s="25"/>
      <c r="V70" s="25"/>
    </row>
    <row r="71" spans="2:22">
      <c r="B71" s="37"/>
      <c r="C71" s="36"/>
      <c r="D71" s="36"/>
      <c r="E71" s="36"/>
      <c r="F71" s="36"/>
      <c r="G71" s="25"/>
      <c r="H71" s="25"/>
      <c r="I71" s="37"/>
      <c r="J71" s="37"/>
      <c r="K71" s="37"/>
      <c r="L71" s="38"/>
      <c r="M71" s="25"/>
      <c r="N71" s="25"/>
      <c r="O71" s="36"/>
      <c r="P71" s="36"/>
      <c r="Q71" s="33"/>
      <c r="R71" s="25"/>
      <c r="S71" s="25"/>
      <c r="T71" s="25"/>
      <c r="U71" s="25"/>
      <c r="V71" s="25"/>
    </row>
    <row r="72" spans="2:22">
      <c r="B72" s="37"/>
      <c r="C72" s="36"/>
      <c r="D72" s="36"/>
      <c r="E72" s="36"/>
      <c r="F72" s="36"/>
      <c r="G72" s="25"/>
      <c r="H72" s="25"/>
      <c r="I72" s="37"/>
      <c r="J72" s="37"/>
      <c r="K72" s="37"/>
      <c r="L72" s="38"/>
      <c r="M72" s="25"/>
      <c r="N72" s="25"/>
      <c r="O72" s="36"/>
      <c r="P72" s="36"/>
      <c r="Q72" s="33"/>
      <c r="R72" s="25"/>
      <c r="S72" s="25"/>
      <c r="T72" s="25"/>
      <c r="U72" s="25"/>
      <c r="V72" s="25"/>
    </row>
    <row r="73" spans="2:22">
      <c r="B73" s="37"/>
      <c r="C73" s="36"/>
      <c r="D73" s="36"/>
      <c r="E73" s="36"/>
      <c r="F73" s="36"/>
      <c r="G73" s="25"/>
      <c r="H73" s="25"/>
      <c r="I73" s="37"/>
      <c r="J73" s="37"/>
      <c r="K73" s="37"/>
      <c r="L73" s="38"/>
      <c r="M73" s="25"/>
      <c r="N73" s="25"/>
      <c r="O73" s="36"/>
      <c r="P73" s="36"/>
      <c r="Q73" s="33"/>
      <c r="R73" s="25"/>
      <c r="S73" s="25"/>
      <c r="T73" s="25"/>
      <c r="U73" s="25"/>
      <c r="V73" s="25"/>
    </row>
    <row r="74" spans="2:22">
      <c r="B74" s="37"/>
      <c r="C74" s="36"/>
      <c r="D74" s="36"/>
      <c r="E74" s="36"/>
      <c r="F74" s="36"/>
      <c r="G74" s="25"/>
      <c r="H74" s="25"/>
      <c r="I74" s="37"/>
      <c r="J74" s="37"/>
      <c r="K74" s="37"/>
      <c r="L74" s="38"/>
      <c r="M74" s="25"/>
      <c r="N74" s="25"/>
      <c r="O74" s="36"/>
      <c r="P74" s="36"/>
      <c r="Q74" s="33"/>
      <c r="R74" s="25"/>
      <c r="S74" s="25"/>
      <c r="T74" s="25"/>
      <c r="U74" s="25"/>
      <c r="V74" s="25"/>
    </row>
    <row r="75" spans="2:22">
      <c r="B75" s="37"/>
      <c r="C75" s="36"/>
      <c r="D75" s="36"/>
      <c r="E75" s="36"/>
      <c r="F75" s="36"/>
      <c r="G75" s="25"/>
      <c r="H75" s="25"/>
      <c r="I75" s="37"/>
      <c r="J75" s="37"/>
      <c r="K75" s="37"/>
      <c r="L75" s="38"/>
      <c r="M75" s="25"/>
      <c r="N75" s="25"/>
      <c r="O75" s="36"/>
      <c r="P75" s="36"/>
      <c r="Q75" s="33"/>
      <c r="R75" s="25"/>
      <c r="S75" s="25"/>
      <c r="T75" s="25"/>
      <c r="U75" s="25"/>
      <c r="V75" s="25"/>
    </row>
    <row r="76" spans="2:22">
      <c r="B76" s="37"/>
      <c r="C76" s="36"/>
      <c r="D76" s="36"/>
      <c r="E76" s="36"/>
      <c r="F76" s="36"/>
      <c r="G76" s="25"/>
      <c r="H76" s="25"/>
      <c r="I76" s="37"/>
      <c r="J76" s="37"/>
      <c r="K76" s="37"/>
      <c r="L76" s="38"/>
      <c r="M76" s="25"/>
      <c r="N76" s="25"/>
      <c r="O76" s="36"/>
      <c r="P76" s="36"/>
      <c r="Q76" s="33"/>
      <c r="R76" s="25"/>
      <c r="S76" s="25"/>
      <c r="T76" s="25"/>
      <c r="U76" s="25"/>
      <c r="V76" s="25"/>
    </row>
    <row r="77" spans="2:22">
      <c r="B77" s="37"/>
      <c r="C77" s="36"/>
      <c r="D77" s="36"/>
      <c r="E77" s="36"/>
      <c r="F77" s="36"/>
      <c r="G77" s="25"/>
      <c r="H77" s="25"/>
      <c r="I77" s="37"/>
      <c r="J77" s="37"/>
      <c r="K77" s="37"/>
      <c r="L77" s="38"/>
      <c r="M77" s="25"/>
      <c r="N77" s="25"/>
      <c r="O77" s="36"/>
      <c r="P77" s="36"/>
      <c r="Q77" s="33"/>
      <c r="R77" s="25"/>
      <c r="S77" s="25"/>
      <c r="T77" s="25"/>
      <c r="U77" s="25"/>
      <c r="V77" s="25"/>
    </row>
    <row r="78" spans="2:22">
      <c r="B78" s="37"/>
      <c r="C78" s="36"/>
      <c r="D78" s="36"/>
      <c r="E78" s="36"/>
      <c r="F78" s="36"/>
      <c r="G78" s="25"/>
      <c r="H78" s="25"/>
      <c r="I78" s="37"/>
      <c r="J78" s="37"/>
      <c r="K78" s="37"/>
      <c r="L78" s="38"/>
      <c r="M78" s="25"/>
      <c r="N78" s="25"/>
      <c r="O78" s="36"/>
      <c r="P78" s="36"/>
      <c r="Q78" s="33"/>
      <c r="R78" s="25"/>
      <c r="S78" s="25"/>
      <c r="T78" s="25"/>
      <c r="U78" s="25"/>
      <c r="V78" s="25"/>
    </row>
    <row r="79" spans="2:22">
      <c r="B79" s="37"/>
      <c r="C79" s="36"/>
      <c r="D79" s="36"/>
      <c r="E79" s="36"/>
      <c r="F79" s="36"/>
      <c r="G79" s="25"/>
      <c r="H79" s="25"/>
      <c r="I79" s="37"/>
      <c r="J79" s="37"/>
      <c r="K79" s="37"/>
      <c r="L79" s="38"/>
      <c r="M79" s="25"/>
      <c r="N79" s="25"/>
      <c r="O79" s="36"/>
      <c r="P79" s="36"/>
      <c r="Q79" s="33"/>
      <c r="R79" s="25"/>
      <c r="S79" s="25"/>
      <c r="T79" s="25"/>
      <c r="U79" s="25"/>
      <c r="V79" s="25"/>
    </row>
    <row r="80" spans="2:22">
      <c r="B80" s="37"/>
      <c r="C80" s="36"/>
      <c r="D80" s="36"/>
      <c r="E80" s="36"/>
      <c r="F80" s="36"/>
      <c r="G80" s="25"/>
      <c r="H80" s="25"/>
      <c r="I80" s="37"/>
      <c r="J80" s="37"/>
      <c r="K80" s="37"/>
      <c r="L80" s="38"/>
      <c r="M80" s="25"/>
      <c r="N80" s="25"/>
      <c r="O80" s="36"/>
      <c r="P80" s="36"/>
      <c r="Q80" s="33"/>
      <c r="R80" s="25"/>
      <c r="S80" s="25"/>
      <c r="T80" s="25"/>
      <c r="U80" s="25"/>
      <c r="V80" s="25"/>
    </row>
    <row r="81" spans="2:22">
      <c r="B81" s="37"/>
      <c r="C81" s="36"/>
      <c r="D81" s="36"/>
      <c r="E81" s="36"/>
      <c r="F81" s="36"/>
      <c r="G81" s="25"/>
      <c r="H81" s="25"/>
      <c r="I81" s="37"/>
      <c r="J81" s="37"/>
      <c r="K81" s="37"/>
      <c r="L81" s="38"/>
      <c r="M81" s="25"/>
      <c r="N81" s="25"/>
      <c r="O81" s="36"/>
      <c r="P81" s="36"/>
      <c r="Q81" s="33"/>
      <c r="R81" s="25"/>
      <c r="S81" s="25"/>
      <c r="T81" s="25"/>
      <c r="U81" s="25"/>
      <c r="V81" s="25"/>
    </row>
    <row r="82" spans="2:22">
      <c r="B82" s="37"/>
      <c r="C82" s="36"/>
      <c r="D82" s="36"/>
      <c r="E82" s="36"/>
      <c r="F82" s="36"/>
      <c r="G82" s="25"/>
      <c r="H82" s="25"/>
      <c r="I82" s="37"/>
      <c r="J82" s="37"/>
      <c r="K82" s="37"/>
      <c r="L82" s="38"/>
      <c r="M82" s="25"/>
      <c r="N82" s="25"/>
      <c r="O82" s="36"/>
      <c r="P82" s="36"/>
      <c r="Q82" s="33"/>
      <c r="R82" s="25"/>
      <c r="S82" s="25"/>
      <c r="T82" s="25"/>
      <c r="U82" s="25"/>
      <c r="V82" s="25"/>
    </row>
    <row r="83" spans="2:22">
      <c r="B83" s="37"/>
      <c r="C83" s="36"/>
      <c r="D83" s="36"/>
      <c r="E83" s="36"/>
      <c r="F83" s="36"/>
      <c r="G83" s="25"/>
      <c r="H83" s="25"/>
      <c r="I83" s="37"/>
      <c r="J83" s="37"/>
      <c r="K83" s="37"/>
      <c r="L83" s="38"/>
      <c r="M83" s="25"/>
      <c r="N83" s="25"/>
      <c r="O83" s="36"/>
      <c r="P83" s="36"/>
      <c r="Q83" s="33"/>
      <c r="R83" s="25"/>
      <c r="S83" s="25"/>
      <c r="T83" s="25"/>
      <c r="U83" s="25"/>
      <c r="V83" s="25"/>
    </row>
    <row r="84" spans="2:22">
      <c r="B84" s="37"/>
      <c r="C84" s="36"/>
      <c r="D84" s="36"/>
      <c r="E84" s="36"/>
      <c r="F84" s="36"/>
      <c r="G84" s="25"/>
      <c r="H84" s="25"/>
      <c r="I84" s="37"/>
      <c r="J84" s="37"/>
      <c r="K84" s="37"/>
      <c r="L84" s="38"/>
      <c r="M84" s="25"/>
      <c r="N84" s="25"/>
      <c r="O84" s="36"/>
      <c r="P84" s="36"/>
      <c r="Q84" s="33"/>
      <c r="R84" s="25"/>
      <c r="S84" s="25"/>
      <c r="T84" s="25"/>
      <c r="U84" s="25"/>
      <c r="V84" s="25"/>
    </row>
    <row r="85" spans="2:22">
      <c r="B85" s="37"/>
      <c r="C85" s="36"/>
      <c r="D85" s="36"/>
      <c r="E85" s="36"/>
      <c r="F85" s="36"/>
      <c r="G85" s="25"/>
      <c r="H85" s="25"/>
      <c r="I85" s="37"/>
      <c r="J85" s="37"/>
      <c r="K85" s="37"/>
      <c r="L85" s="38"/>
      <c r="M85" s="25"/>
      <c r="N85" s="25"/>
      <c r="O85" s="36"/>
      <c r="P85" s="36"/>
      <c r="Q85" s="33"/>
      <c r="R85" s="25"/>
      <c r="S85" s="25"/>
      <c r="T85" s="25"/>
      <c r="U85" s="25"/>
      <c r="V85" s="25"/>
    </row>
    <row r="86" spans="2:22">
      <c r="B86" s="37"/>
      <c r="C86" s="36"/>
      <c r="D86" s="36"/>
      <c r="E86" s="36"/>
      <c r="F86" s="36"/>
      <c r="G86" s="25"/>
      <c r="H86" s="25"/>
      <c r="I86" s="37"/>
      <c r="J86" s="37"/>
      <c r="K86" s="37"/>
      <c r="L86" s="38"/>
      <c r="M86" s="25"/>
      <c r="N86" s="25"/>
      <c r="O86" s="36"/>
      <c r="P86" s="36"/>
      <c r="Q86" s="33"/>
      <c r="R86" s="25"/>
      <c r="S86" s="25"/>
      <c r="T86" s="25"/>
      <c r="U86" s="25"/>
      <c r="V86" s="25"/>
    </row>
    <row r="87" spans="2:22">
      <c r="B87" s="37"/>
      <c r="C87" s="36"/>
      <c r="D87" s="36"/>
      <c r="E87" s="36"/>
      <c r="F87" s="36"/>
      <c r="G87" s="25"/>
      <c r="H87" s="25"/>
      <c r="I87" s="37"/>
      <c r="J87" s="37"/>
      <c r="K87" s="37"/>
      <c r="L87" s="38"/>
      <c r="M87" s="25"/>
      <c r="N87" s="25"/>
      <c r="O87" s="36"/>
      <c r="P87" s="36"/>
      <c r="Q87" s="33"/>
      <c r="R87" s="25"/>
      <c r="S87" s="25"/>
      <c r="T87" s="25"/>
      <c r="U87" s="25"/>
      <c r="V87" s="25"/>
    </row>
    <row r="88" spans="2:22">
      <c r="B88" s="37"/>
      <c r="C88" s="36"/>
      <c r="D88" s="36"/>
      <c r="E88" s="36"/>
      <c r="F88" s="36"/>
      <c r="G88" s="25"/>
      <c r="H88" s="25"/>
      <c r="I88" s="37"/>
      <c r="J88" s="37"/>
      <c r="K88" s="37"/>
      <c r="L88" s="38"/>
      <c r="M88" s="25"/>
      <c r="N88" s="25"/>
      <c r="O88" s="36"/>
      <c r="P88" s="36"/>
      <c r="Q88" s="33"/>
      <c r="R88" s="25"/>
      <c r="S88" s="25"/>
      <c r="T88" s="25"/>
      <c r="U88" s="25"/>
      <c r="V88" s="25"/>
    </row>
    <row r="89" spans="2:22">
      <c r="B89" s="37"/>
      <c r="C89" s="36"/>
      <c r="D89" s="36"/>
      <c r="E89" s="36"/>
      <c r="F89" s="36"/>
      <c r="G89" s="25"/>
      <c r="H89" s="25"/>
      <c r="I89" s="37"/>
      <c r="J89" s="37"/>
      <c r="K89" s="37"/>
      <c r="L89" s="38"/>
      <c r="M89" s="25"/>
      <c r="N89" s="25"/>
      <c r="O89" s="36"/>
      <c r="P89" s="36"/>
      <c r="Q89" s="33"/>
      <c r="R89" s="25"/>
      <c r="S89" s="25"/>
      <c r="T89" s="25"/>
      <c r="U89" s="25"/>
      <c r="V89" s="25"/>
    </row>
    <row r="90" spans="2:22">
      <c r="B90" s="37"/>
      <c r="C90" s="36"/>
      <c r="D90" s="36"/>
      <c r="E90" s="36"/>
      <c r="F90" s="36"/>
      <c r="G90" s="25"/>
      <c r="H90" s="25"/>
      <c r="I90" s="37"/>
      <c r="J90" s="37"/>
      <c r="K90" s="37"/>
      <c r="L90" s="38"/>
      <c r="M90" s="25"/>
      <c r="N90" s="25"/>
      <c r="O90" s="36"/>
      <c r="P90" s="36"/>
      <c r="Q90" s="33"/>
      <c r="R90" s="25"/>
      <c r="S90" s="25"/>
      <c r="T90" s="25"/>
      <c r="U90" s="25"/>
      <c r="V90" s="25"/>
    </row>
    <row r="91" spans="2:22">
      <c r="B91" s="37"/>
      <c r="C91" s="36"/>
      <c r="D91" s="36"/>
      <c r="E91" s="36"/>
      <c r="F91" s="36"/>
      <c r="G91" s="25"/>
      <c r="H91" s="25"/>
      <c r="I91" s="37"/>
      <c r="J91" s="37"/>
      <c r="K91" s="37"/>
      <c r="L91" s="38"/>
      <c r="M91" s="25"/>
      <c r="N91" s="25"/>
      <c r="O91" s="36"/>
      <c r="P91" s="36"/>
      <c r="Q91" s="33"/>
      <c r="R91" s="25"/>
      <c r="S91" s="25"/>
      <c r="T91" s="25"/>
      <c r="U91" s="25"/>
      <c r="V91" s="25"/>
    </row>
    <row r="92" spans="2:22">
      <c r="B92" s="37"/>
      <c r="C92" s="36"/>
      <c r="D92" s="36"/>
      <c r="E92" s="36"/>
      <c r="F92" s="36"/>
      <c r="G92" s="25"/>
      <c r="H92" s="25"/>
      <c r="I92" s="37"/>
      <c r="J92" s="37"/>
      <c r="K92" s="37"/>
      <c r="L92" s="38"/>
      <c r="M92" s="25"/>
      <c r="N92" s="25"/>
      <c r="O92" s="36"/>
      <c r="P92" s="36"/>
      <c r="Q92" s="33"/>
      <c r="R92" s="25"/>
      <c r="S92" s="25"/>
      <c r="T92" s="25"/>
      <c r="U92" s="25"/>
      <c r="V92" s="25"/>
    </row>
    <row r="93" spans="2:22">
      <c r="B93" s="37"/>
      <c r="C93" s="36"/>
      <c r="D93" s="36"/>
      <c r="E93" s="36"/>
      <c r="F93" s="36"/>
      <c r="G93" s="25"/>
      <c r="H93" s="25"/>
      <c r="I93" s="37"/>
      <c r="J93" s="37"/>
      <c r="K93" s="37"/>
      <c r="L93" s="38"/>
      <c r="M93" s="25"/>
      <c r="N93" s="25"/>
      <c r="O93" s="36"/>
      <c r="P93" s="36"/>
      <c r="Q93" s="33"/>
      <c r="R93" s="25"/>
      <c r="S93" s="25"/>
      <c r="T93" s="25"/>
      <c r="U93" s="25"/>
      <c r="V93" s="25"/>
    </row>
    <row r="94" spans="2:22">
      <c r="B94" s="37"/>
      <c r="C94" s="36"/>
      <c r="D94" s="36"/>
      <c r="E94" s="36"/>
      <c r="F94" s="36"/>
      <c r="G94" s="25"/>
      <c r="H94" s="25"/>
      <c r="I94" s="37"/>
      <c r="J94" s="37"/>
      <c r="K94" s="37"/>
      <c r="L94" s="38"/>
      <c r="M94" s="25"/>
      <c r="N94" s="25"/>
      <c r="O94" s="36"/>
      <c r="P94" s="36"/>
      <c r="Q94" s="33"/>
      <c r="R94" s="25"/>
      <c r="S94" s="25"/>
      <c r="T94" s="25"/>
      <c r="U94" s="25"/>
      <c r="V94" s="25"/>
    </row>
    <row r="95" spans="2:22">
      <c r="B95" s="37"/>
      <c r="C95" s="36"/>
      <c r="D95" s="36"/>
      <c r="E95" s="36"/>
      <c r="F95" s="36"/>
      <c r="G95" s="25"/>
      <c r="H95" s="25"/>
      <c r="I95" s="37"/>
      <c r="J95" s="37"/>
      <c r="K95" s="37"/>
      <c r="L95" s="38"/>
      <c r="M95" s="25"/>
      <c r="N95" s="25"/>
      <c r="O95" s="36"/>
      <c r="P95" s="36"/>
      <c r="Q95" s="33"/>
      <c r="R95" s="25"/>
      <c r="S95" s="25"/>
      <c r="T95" s="25"/>
      <c r="U95" s="25"/>
      <c r="V95" s="25"/>
    </row>
    <row r="96" spans="2:22">
      <c r="B96" s="37"/>
      <c r="C96" s="36"/>
      <c r="D96" s="36"/>
      <c r="E96" s="36"/>
      <c r="F96" s="36"/>
      <c r="G96" s="25"/>
      <c r="H96" s="25"/>
      <c r="I96" s="37"/>
      <c r="J96" s="37"/>
      <c r="K96" s="37"/>
      <c r="L96" s="38"/>
      <c r="M96" s="25"/>
      <c r="N96" s="25"/>
      <c r="O96" s="36"/>
      <c r="P96" s="36"/>
      <c r="Q96" s="33"/>
      <c r="R96" s="25"/>
      <c r="S96" s="25"/>
      <c r="T96" s="25"/>
      <c r="U96" s="25"/>
      <c r="V96" s="25"/>
    </row>
    <row r="97" spans="2:22">
      <c r="B97" s="37"/>
      <c r="C97" s="36"/>
      <c r="D97" s="36"/>
      <c r="E97" s="36"/>
      <c r="F97" s="36"/>
      <c r="G97" s="25"/>
      <c r="H97" s="25"/>
      <c r="I97" s="37"/>
      <c r="J97" s="37"/>
      <c r="K97" s="37"/>
      <c r="L97" s="38"/>
      <c r="M97" s="25"/>
      <c r="N97" s="25"/>
      <c r="O97" s="36"/>
      <c r="P97" s="36"/>
      <c r="Q97" s="33"/>
      <c r="R97" s="25"/>
      <c r="S97" s="25"/>
      <c r="T97" s="25"/>
      <c r="U97" s="25"/>
      <c r="V97" s="25"/>
    </row>
    <row r="98" spans="2:22">
      <c r="B98" s="37"/>
      <c r="C98" s="36"/>
      <c r="D98" s="36"/>
      <c r="E98" s="36"/>
      <c r="F98" s="36"/>
      <c r="G98" s="25"/>
      <c r="H98" s="25"/>
      <c r="I98" s="37"/>
      <c r="J98" s="37"/>
      <c r="K98" s="37"/>
      <c r="L98" s="38"/>
      <c r="M98" s="25"/>
      <c r="N98" s="25"/>
      <c r="O98" s="36"/>
      <c r="P98" s="36"/>
      <c r="Q98" s="33"/>
      <c r="R98" s="25"/>
      <c r="S98" s="25"/>
      <c r="T98" s="25"/>
      <c r="U98" s="25"/>
      <c r="V98" s="25"/>
    </row>
    <row r="99" spans="2:22">
      <c r="B99" s="37"/>
      <c r="C99" s="36"/>
      <c r="D99" s="36"/>
      <c r="E99" s="36"/>
      <c r="F99" s="36"/>
      <c r="G99" s="25"/>
      <c r="H99" s="25"/>
      <c r="I99" s="37"/>
      <c r="J99" s="37"/>
      <c r="K99" s="37"/>
      <c r="L99" s="38"/>
      <c r="M99" s="25"/>
      <c r="N99" s="25"/>
      <c r="O99" s="36"/>
      <c r="P99" s="36"/>
      <c r="Q99" s="33"/>
      <c r="R99" s="25"/>
      <c r="S99" s="25"/>
      <c r="T99" s="25"/>
      <c r="U99" s="25"/>
      <c r="V99" s="25"/>
    </row>
    <row r="100" spans="2:22">
      <c r="B100" s="37"/>
      <c r="C100" s="36"/>
      <c r="D100" s="36"/>
      <c r="E100" s="36"/>
      <c r="F100" s="36"/>
      <c r="G100" s="25"/>
      <c r="H100" s="25"/>
      <c r="I100" s="37"/>
      <c r="J100" s="37"/>
      <c r="K100" s="37"/>
      <c r="L100" s="38"/>
      <c r="M100" s="25"/>
      <c r="N100" s="25"/>
      <c r="O100" s="36"/>
      <c r="P100" s="36"/>
      <c r="Q100" s="33"/>
      <c r="R100" s="25"/>
      <c r="S100" s="25"/>
      <c r="T100" s="25"/>
      <c r="U100" s="25"/>
      <c r="V100" s="25"/>
    </row>
    <row r="101" spans="2:22">
      <c r="B101" s="37"/>
      <c r="C101" s="36"/>
      <c r="D101" s="36"/>
      <c r="E101" s="36"/>
      <c r="F101" s="36"/>
      <c r="G101" s="25"/>
      <c r="H101" s="25"/>
      <c r="I101" s="37"/>
      <c r="J101" s="37"/>
      <c r="K101" s="37"/>
      <c r="L101" s="38"/>
      <c r="M101" s="25"/>
      <c r="N101" s="25"/>
      <c r="O101" s="36"/>
      <c r="P101" s="36"/>
      <c r="Q101" s="33"/>
      <c r="R101" s="25"/>
      <c r="S101" s="25"/>
      <c r="T101" s="25"/>
      <c r="U101" s="25"/>
      <c r="V101" s="25"/>
    </row>
    <row r="102" spans="2:22">
      <c r="B102" s="37"/>
      <c r="C102" s="36"/>
      <c r="D102" s="36"/>
      <c r="E102" s="36"/>
      <c r="F102" s="36"/>
      <c r="G102" s="25"/>
      <c r="H102" s="25"/>
      <c r="I102" s="37"/>
      <c r="J102" s="37"/>
      <c r="K102" s="37"/>
      <c r="L102" s="38"/>
      <c r="M102" s="25"/>
      <c r="N102" s="25"/>
      <c r="O102" s="36"/>
      <c r="P102" s="36"/>
      <c r="Q102" s="33"/>
      <c r="R102" s="25"/>
      <c r="S102" s="25"/>
      <c r="T102" s="25"/>
      <c r="U102" s="25"/>
      <c r="V102" s="25"/>
    </row>
    <row r="103" spans="2:22">
      <c r="B103" s="37"/>
      <c r="C103" s="36"/>
      <c r="D103" s="36"/>
      <c r="E103" s="36"/>
      <c r="F103" s="36"/>
      <c r="G103" s="25"/>
      <c r="H103" s="25"/>
      <c r="I103" s="37"/>
      <c r="J103" s="37"/>
      <c r="K103" s="37"/>
      <c r="L103" s="38"/>
      <c r="M103" s="25"/>
      <c r="N103" s="25"/>
      <c r="O103" s="36"/>
      <c r="P103" s="36"/>
      <c r="Q103" s="33"/>
      <c r="R103" s="25"/>
      <c r="S103" s="25"/>
      <c r="T103" s="25"/>
      <c r="U103" s="25"/>
      <c r="V103" s="25"/>
    </row>
  </sheetData>
  <mergeCells count="79">
    <mergeCell ref="B8:G8"/>
    <mergeCell ref="S8:W8"/>
    <mergeCell ref="B9:G9"/>
    <mergeCell ref="S9:W9"/>
    <mergeCell ref="B20:G20"/>
    <mergeCell ref="L20:N20"/>
    <mergeCell ref="S20:W20"/>
    <mergeCell ref="B21:G21"/>
    <mergeCell ref="T21:W21"/>
    <mergeCell ref="L27:N27"/>
    <mergeCell ref="B33:G33"/>
    <mergeCell ref="S33:W33"/>
    <mergeCell ref="B45:W45"/>
    <mergeCell ref="B46:E46"/>
    <mergeCell ref="O46:Q46"/>
    <mergeCell ref="R46:T46"/>
    <mergeCell ref="U46:V46"/>
    <mergeCell ref="B49:S49"/>
    <mergeCell ref="F51:M51"/>
    <mergeCell ref="O51:Q51"/>
    <mergeCell ref="R51:W51"/>
    <mergeCell ref="B50:U50"/>
    <mergeCell ref="D56:E56"/>
    <mergeCell ref="F56:H56"/>
    <mergeCell ref="I56:K56"/>
    <mergeCell ref="P56:R56"/>
    <mergeCell ref="U56:W56"/>
    <mergeCell ref="D57:E57"/>
    <mergeCell ref="F57:H57"/>
    <mergeCell ref="I57:K57"/>
    <mergeCell ref="P57:R57"/>
    <mergeCell ref="U57:W57"/>
    <mergeCell ref="D58:E58"/>
    <mergeCell ref="F58:H58"/>
    <mergeCell ref="I58:K58"/>
    <mergeCell ref="P58:R58"/>
    <mergeCell ref="U58:W58"/>
    <mergeCell ref="D59:E59"/>
    <mergeCell ref="F59:H59"/>
    <mergeCell ref="I59:K59"/>
    <mergeCell ref="P59:R59"/>
    <mergeCell ref="U59:W59"/>
    <mergeCell ref="D60:E60"/>
    <mergeCell ref="F60:H60"/>
    <mergeCell ref="I60:K60"/>
    <mergeCell ref="P60:R60"/>
    <mergeCell ref="U60:W60"/>
    <mergeCell ref="S34:W34"/>
    <mergeCell ref="B54:B55"/>
    <mergeCell ref="C54:C55"/>
    <mergeCell ref="O54:O55"/>
    <mergeCell ref="S54:S55"/>
    <mergeCell ref="T54:T55"/>
    <mergeCell ref="D54:E55"/>
    <mergeCell ref="F54:H55"/>
    <mergeCell ref="I54:K55"/>
    <mergeCell ref="P54:R55"/>
    <mergeCell ref="F52:M52"/>
    <mergeCell ref="O52:Q52"/>
    <mergeCell ref="R52:W52"/>
    <mergeCell ref="U54:W55"/>
    <mergeCell ref="B47:W47"/>
    <mergeCell ref="B48:U48"/>
    <mergeCell ref="B1:G4"/>
    <mergeCell ref="B5:G6"/>
    <mergeCell ref="S1:W4"/>
    <mergeCell ref="S5:T6"/>
    <mergeCell ref="B35:G43"/>
    <mergeCell ref="B22:G30"/>
    <mergeCell ref="B10:G17"/>
    <mergeCell ref="L21:N26"/>
    <mergeCell ref="S10:W17"/>
    <mergeCell ref="S22:W30"/>
    <mergeCell ref="S35:W43"/>
    <mergeCell ref="H1:R4"/>
    <mergeCell ref="H5:R6"/>
    <mergeCell ref="U5:W6"/>
    <mergeCell ref="L28:N30"/>
    <mergeCell ref="B34:G34"/>
  </mergeCells>
  <dataValidations count="1">
    <dataValidation allowBlank="1" showInputMessage="1" promptTitle="Internal" sqref="C56:D56 D57:D59 U58:U59 T56:T59 T60:U60 C60:D60 U56"/>
  </dataValidations>
  <printOptions horizontalCentered="1" verticalCentered="1"/>
  <pageMargins left="0.2" right="0.2" top="0.25" bottom="0.25" header="0.3" footer="0.3"/>
  <pageSetup paperSize="9" scale="63" orientation="landscape" r:id="rId1"/>
  <drawing r:id="rId2"/>
</worksheet>
</file>

<file path=xl/worksheets/sheet2.xml><?xml version="1.0" encoding="utf-8"?>
<worksheet xmlns="http://schemas.openxmlformats.org/spreadsheetml/2006/main" xmlns:r="http://schemas.openxmlformats.org/officeDocument/2006/relationships">
  <dimension ref="A1:W209"/>
  <sheetViews>
    <sheetView workbookViewId="0">
      <selection activeCell="M149" sqref="M149"/>
    </sheetView>
  </sheetViews>
  <sheetFormatPr defaultRowHeight="12.75"/>
  <cols>
    <col min="1" max="1" width="6.7109375" style="184" customWidth="1"/>
    <col min="2" max="2" width="14.140625" style="184" customWidth="1"/>
    <col min="3" max="3" width="12.7109375" style="184" customWidth="1"/>
    <col min="4" max="4" width="10.85546875" style="184" customWidth="1"/>
    <col min="5" max="5" width="10" style="184" customWidth="1"/>
    <col min="6" max="6" width="10.140625" style="184" customWidth="1"/>
    <col min="7" max="20" width="8.5703125" style="184" customWidth="1"/>
    <col min="21" max="16384" width="9.140625" style="184"/>
  </cols>
  <sheetData>
    <row r="1" spans="1:23" ht="15">
      <c r="A1" s="181"/>
      <c r="B1" s="181"/>
      <c r="C1" s="181"/>
      <c r="D1" s="181"/>
      <c r="E1" s="182"/>
      <c r="F1" s="182"/>
      <c r="G1" s="182"/>
      <c r="H1" s="182"/>
      <c r="I1" s="182"/>
      <c r="J1" s="182"/>
      <c r="K1" s="182"/>
      <c r="L1" s="182"/>
      <c r="M1" s="239"/>
      <c r="N1" s="181"/>
      <c r="O1" s="482" t="s">
        <v>60</v>
      </c>
      <c r="P1" s="182"/>
      <c r="Q1" s="182"/>
      <c r="R1" s="182"/>
      <c r="S1" s="182"/>
      <c r="T1" s="182"/>
      <c r="U1" s="182"/>
      <c r="V1" s="183" t="s">
        <v>61</v>
      </c>
      <c r="W1" s="183"/>
    </row>
    <row r="2" spans="1:23" ht="15">
      <c r="A2" s="181"/>
      <c r="B2" s="181"/>
      <c r="C2" s="181"/>
      <c r="D2" s="181"/>
      <c r="E2" s="182"/>
      <c r="F2" s="182"/>
      <c r="G2" s="182"/>
      <c r="H2" s="182"/>
      <c r="I2" s="182"/>
      <c r="J2" s="182"/>
      <c r="K2" s="182"/>
      <c r="L2" s="182"/>
      <c r="M2" s="239"/>
      <c r="O2" s="480" t="s">
        <v>62</v>
      </c>
      <c r="P2" s="182"/>
      <c r="Q2" s="182"/>
      <c r="R2" s="182"/>
      <c r="S2" s="182"/>
      <c r="T2" s="182"/>
      <c r="U2" s="182"/>
      <c r="V2" s="183" t="s">
        <v>63</v>
      </c>
      <c r="W2" s="183"/>
    </row>
    <row r="3" spans="1:23" s="304" customFormat="1" ht="30">
      <c r="A3" s="240" t="s">
        <v>64</v>
      </c>
      <c r="B3" s="240" t="s">
        <v>65</v>
      </c>
      <c r="C3" s="241" t="s">
        <v>66</v>
      </c>
      <c r="D3" s="240" t="s">
        <v>67</v>
      </c>
      <c r="E3" s="240" t="s">
        <v>68</v>
      </c>
      <c r="F3" s="240"/>
      <c r="G3" s="240" t="s">
        <v>69</v>
      </c>
      <c r="H3" s="240" t="s">
        <v>70</v>
      </c>
      <c r="I3" s="240" t="s">
        <v>71</v>
      </c>
      <c r="J3" s="240" t="s">
        <v>72</v>
      </c>
      <c r="K3" s="240" t="s">
        <v>73</v>
      </c>
      <c r="L3" s="240" t="s">
        <v>74</v>
      </c>
      <c r="M3" s="240" t="s">
        <v>75</v>
      </c>
      <c r="N3" s="240" t="s">
        <v>76</v>
      </c>
      <c r="O3" s="240" t="s">
        <v>77</v>
      </c>
      <c r="P3" s="240" t="s">
        <v>78</v>
      </c>
      <c r="Q3" s="240" t="s">
        <v>79</v>
      </c>
      <c r="R3" s="240" t="s">
        <v>80</v>
      </c>
      <c r="S3" s="240" t="s">
        <v>81</v>
      </c>
      <c r="T3" s="240" t="s">
        <v>188</v>
      </c>
      <c r="U3" s="240"/>
      <c r="V3" s="240"/>
      <c r="W3" s="240"/>
    </row>
    <row r="4" spans="1:23" ht="14.25" hidden="1" customHeight="1">
      <c r="A4" s="185">
        <v>1</v>
      </c>
      <c r="B4" s="186" t="s">
        <v>82</v>
      </c>
      <c r="C4" s="187" t="s">
        <v>83</v>
      </c>
      <c r="D4" s="188" t="s">
        <v>84</v>
      </c>
      <c r="E4" s="202" t="s">
        <v>85</v>
      </c>
      <c r="F4" s="189" t="s">
        <v>86</v>
      </c>
      <c r="G4" s="190" t="s">
        <v>87</v>
      </c>
      <c r="H4" s="191"/>
      <c r="I4" s="191"/>
      <c r="J4" s="191"/>
      <c r="K4" s="191"/>
      <c r="L4" s="191"/>
      <c r="M4" s="191"/>
      <c r="N4" s="191"/>
      <c r="O4" s="191"/>
      <c r="P4" s="191"/>
      <c r="Q4" s="191"/>
      <c r="R4" s="192"/>
      <c r="S4" s="193"/>
      <c r="T4" s="193"/>
      <c r="U4" s="193"/>
      <c r="V4" s="193"/>
      <c r="W4" s="194"/>
    </row>
    <row r="5" spans="1:23" ht="14.25" hidden="1">
      <c r="A5" s="185"/>
      <c r="B5" s="195"/>
      <c r="C5" s="187"/>
      <c r="D5" s="196"/>
      <c r="E5" s="202"/>
      <c r="F5" s="189" t="s">
        <v>88</v>
      </c>
      <c r="G5" s="242" t="str">
        <f>IF(G4&gt;=0,"Đạt ","Không đạt ")</f>
        <v xml:space="preserve">Đạt </v>
      </c>
      <c r="H5" s="243"/>
      <c r="I5" s="243"/>
      <c r="J5" s="243"/>
      <c r="K5" s="243"/>
      <c r="L5" s="243"/>
      <c r="M5" s="243"/>
      <c r="N5" s="243"/>
      <c r="O5" s="243"/>
      <c r="P5" s="243"/>
      <c r="Q5" s="243"/>
      <c r="R5" s="244"/>
      <c r="S5" s="199"/>
      <c r="T5" s="199"/>
      <c r="U5" s="199"/>
      <c r="V5" s="199"/>
      <c r="W5" s="200"/>
    </row>
    <row r="6" spans="1:23" ht="14.25" hidden="1" customHeight="1">
      <c r="A6" s="185">
        <v>2</v>
      </c>
      <c r="B6" s="197" t="s">
        <v>89</v>
      </c>
      <c r="C6" s="187" t="s">
        <v>83</v>
      </c>
      <c r="D6" s="198" t="s">
        <v>90</v>
      </c>
      <c r="E6" s="202" t="s">
        <v>85</v>
      </c>
      <c r="F6" s="189" t="s">
        <v>86</v>
      </c>
      <c r="G6" s="190" t="s">
        <v>87</v>
      </c>
      <c r="H6" s="191"/>
      <c r="I6" s="191"/>
      <c r="J6" s="191"/>
      <c r="K6" s="191"/>
      <c r="L6" s="191"/>
      <c r="M6" s="191"/>
      <c r="N6" s="191"/>
      <c r="O6" s="191"/>
      <c r="P6" s="191"/>
      <c r="Q6" s="191"/>
      <c r="R6" s="192"/>
      <c r="S6" s="199"/>
      <c r="T6" s="199"/>
      <c r="U6" s="199"/>
      <c r="V6" s="199"/>
      <c r="W6" s="200"/>
    </row>
    <row r="7" spans="1:23" ht="14.25" hidden="1">
      <c r="A7" s="185"/>
      <c r="B7" s="197"/>
      <c r="C7" s="187"/>
      <c r="D7" s="198"/>
      <c r="E7" s="202"/>
      <c r="F7" s="189" t="s">
        <v>88</v>
      </c>
      <c r="G7" s="242" t="str">
        <f>IF(G6&gt;=0,"Đạt ","Không đạt ")</f>
        <v xml:space="preserve">Đạt </v>
      </c>
      <c r="H7" s="243"/>
      <c r="I7" s="243"/>
      <c r="J7" s="243"/>
      <c r="K7" s="243"/>
      <c r="L7" s="243"/>
      <c r="M7" s="243"/>
      <c r="N7" s="243"/>
      <c r="O7" s="243"/>
      <c r="P7" s="243"/>
      <c r="Q7" s="243"/>
      <c r="R7" s="244"/>
      <c r="S7" s="199"/>
      <c r="T7" s="199"/>
      <c r="U7" s="199"/>
      <c r="V7" s="199"/>
      <c r="W7" s="200"/>
    </row>
    <row r="8" spans="1:23" ht="14.25" hidden="1" customHeight="1">
      <c r="A8" s="185">
        <v>3</v>
      </c>
      <c r="B8" s="201" t="s">
        <v>91</v>
      </c>
      <c r="C8" s="187" t="s">
        <v>83</v>
      </c>
      <c r="D8" s="198" t="s">
        <v>92</v>
      </c>
      <c r="E8" s="202" t="s">
        <v>93</v>
      </c>
      <c r="F8" s="189" t="s">
        <v>86</v>
      </c>
      <c r="G8" s="203"/>
      <c r="H8" s="203"/>
      <c r="I8" s="203"/>
      <c r="J8" s="203"/>
      <c r="K8" s="203"/>
      <c r="L8" s="203"/>
      <c r="M8" s="204">
        <v>0</v>
      </c>
      <c r="N8" s="199"/>
      <c r="O8" s="199"/>
      <c r="P8" s="199"/>
      <c r="Q8" s="199"/>
      <c r="R8" s="199"/>
      <c r="S8" s="199"/>
      <c r="T8" s="199"/>
      <c r="U8" s="199"/>
      <c r="V8" s="199"/>
      <c r="W8" s="200"/>
    </row>
    <row r="9" spans="1:23" ht="14.25" hidden="1">
      <c r="A9" s="185"/>
      <c r="B9" s="201"/>
      <c r="C9" s="187"/>
      <c r="D9" s="198"/>
      <c r="E9" s="202"/>
      <c r="F9" s="189" t="s">
        <v>88</v>
      </c>
      <c r="G9" s="203"/>
      <c r="H9" s="203"/>
      <c r="I9" s="203"/>
      <c r="J9" s="203"/>
      <c r="K9" s="203"/>
      <c r="L9" s="203"/>
      <c r="M9" s="204" t="str">
        <f>IF(M8&lt;=0,"đạt ","ko đạt ")</f>
        <v xml:space="preserve">đạt </v>
      </c>
      <c r="N9" s="199"/>
      <c r="O9" s="199"/>
      <c r="P9" s="199"/>
      <c r="Q9" s="199"/>
      <c r="R9" s="199"/>
      <c r="S9" s="199"/>
      <c r="T9" s="199"/>
      <c r="U9" s="199"/>
      <c r="V9" s="199"/>
      <c r="W9" s="200"/>
    </row>
    <row r="10" spans="1:23" ht="14.25" hidden="1" customHeight="1">
      <c r="A10" s="185"/>
      <c r="B10" s="201"/>
      <c r="C10" s="187" t="s">
        <v>83</v>
      </c>
      <c r="D10" s="198" t="s">
        <v>57</v>
      </c>
      <c r="E10" s="202" t="s">
        <v>93</v>
      </c>
      <c r="F10" s="189" t="s">
        <v>86</v>
      </c>
      <c r="G10" s="203"/>
      <c r="H10" s="203"/>
      <c r="I10" s="203"/>
      <c r="J10" s="203"/>
      <c r="K10" s="203"/>
      <c r="L10" s="203"/>
      <c r="M10" s="205">
        <v>0</v>
      </c>
      <c r="N10" s="199"/>
      <c r="O10" s="199"/>
      <c r="P10" s="199"/>
      <c r="Q10" s="199"/>
      <c r="R10" s="199"/>
      <c r="S10" s="199"/>
      <c r="T10" s="199"/>
      <c r="U10" s="199"/>
      <c r="V10" s="199"/>
      <c r="W10" s="200"/>
    </row>
    <row r="11" spans="1:23" ht="14.25" hidden="1">
      <c r="A11" s="185"/>
      <c r="B11" s="201"/>
      <c r="C11" s="187"/>
      <c r="D11" s="198"/>
      <c r="E11" s="202"/>
      <c r="F11" s="189" t="s">
        <v>88</v>
      </c>
      <c r="G11" s="203"/>
      <c r="H11" s="203"/>
      <c r="I11" s="203"/>
      <c r="J11" s="203"/>
      <c r="K11" s="203"/>
      <c r="L11" s="203"/>
      <c r="M11" s="205" t="str">
        <f>IF(M10&lt;=0,"đạt ","ko đạt ")</f>
        <v xml:space="preserve">đạt </v>
      </c>
      <c r="N11" s="199"/>
      <c r="O11" s="199"/>
      <c r="P11" s="199"/>
      <c r="Q11" s="199"/>
      <c r="R11" s="199"/>
      <c r="S11" s="199"/>
      <c r="T11" s="199"/>
      <c r="U11" s="199"/>
      <c r="V11" s="199"/>
      <c r="W11" s="200"/>
    </row>
    <row r="12" spans="1:23" ht="43.5" customHeight="1">
      <c r="A12" s="300">
        <v>1</v>
      </c>
      <c r="B12" s="476" t="s">
        <v>195</v>
      </c>
      <c r="C12" s="305" t="s">
        <v>83</v>
      </c>
      <c r="D12" s="306" t="s">
        <v>192</v>
      </c>
      <c r="E12" s="307" t="s">
        <v>191</v>
      </c>
      <c r="F12" s="308" t="s">
        <v>86</v>
      </c>
      <c r="G12" s="309"/>
      <c r="H12" s="309"/>
      <c r="I12" s="309"/>
      <c r="J12" s="309"/>
      <c r="K12" s="309"/>
      <c r="L12" s="309"/>
      <c r="M12" s="309"/>
      <c r="N12" s="309"/>
      <c r="O12" s="309"/>
      <c r="P12" s="309"/>
      <c r="Q12" s="309"/>
      <c r="R12" s="309"/>
      <c r="S12" s="309"/>
      <c r="T12" s="309">
        <v>0</v>
      </c>
      <c r="U12" s="199"/>
      <c r="V12" s="199"/>
      <c r="W12" s="200"/>
    </row>
    <row r="13" spans="1:23" ht="43.5" customHeight="1">
      <c r="A13" s="301"/>
      <c r="B13" s="477"/>
      <c r="C13" s="305"/>
      <c r="D13" s="306"/>
      <c r="E13" s="307"/>
      <c r="F13" s="308" t="s">
        <v>88</v>
      </c>
      <c r="G13" s="309"/>
      <c r="H13" s="309"/>
      <c r="I13" s="309"/>
      <c r="J13" s="309"/>
      <c r="K13" s="309"/>
      <c r="L13" s="309"/>
      <c r="M13" s="309"/>
      <c r="N13" s="309"/>
      <c r="O13" s="309"/>
      <c r="P13" s="309"/>
      <c r="Q13" s="309"/>
      <c r="R13" s="309"/>
      <c r="S13" s="309"/>
      <c r="T13" s="309" t="str">
        <f t="shared" ref="T13" si="0">IF(T12&lt;=0,"đạt ","ko đạt ")</f>
        <v xml:space="preserve">đạt </v>
      </c>
      <c r="U13" s="199"/>
      <c r="V13" s="199"/>
      <c r="W13" s="200"/>
    </row>
    <row r="14" spans="1:23" ht="43.5" customHeight="1">
      <c r="A14" s="301"/>
      <c r="B14" s="477"/>
      <c r="C14" s="305" t="s">
        <v>83</v>
      </c>
      <c r="D14" s="306" t="s">
        <v>196</v>
      </c>
      <c r="E14" s="307" t="s">
        <v>197</v>
      </c>
      <c r="F14" s="308" t="s">
        <v>86</v>
      </c>
      <c r="G14" s="309"/>
      <c r="H14" s="309"/>
      <c r="I14" s="309"/>
      <c r="J14" s="479">
        <v>0.18</v>
      </c>
      <c r="K14" s="309"/>
      <c r="L14" s="309"/>
      <c r="M14" s="309"/>
      <c r="N14" s="309"/>
      <c r="O14" s="309"/>
      <c r="P14" s="309"/>
      <c r="Q14" s="309"/>
      <c r="R14" s="309"/>
      <c r="S14" s="309"/>
      <c r="T14" s="309"/>
      <c r="U14" s="199"/>
      <c r="V14" s="199"/>
      <c r="W14" s="200"/>
    </row>
    <row r="15" spans="1:23" ht="43.5" customHeight="1">
      <c r="A15" s="302"/>
      <c r="B15" s="478"/>
      <c r="C15" s="305"/>
      <c r="D15" s="306"/>
      <c r="E15" s="307"/>
      <c r="F15" s="308" t="s">
        <v>88</v>
      </c>
      <c r="G15" s="309"/>
      <c r="H15" s="309"/>
      <c r="I15" s="309"/>
      <c r="J15" s="309" t="str">
        <f>IF(J14&gt;15%,"đạt ","ko đạt ")</f>
        <v xml:space="preserve">đạt </v>
      </c>
      <c r="K15" s="309"/>
      <c r="L15" s="309"/>
      <c r="M15" s="309"/>
      <c r="N15" s="309"/>
      <c r="O15" s="309"/>
      <c r="P15" s="309"/>
      <c r="Q15" s="309"/>
      <c r="R15" s="309"/>
      <c r="S15" s="309"/>
      <c r="T15" s="309"/>
      <c r="U15" s="199"/>
      <c r="V15" s="199"/>
      <c r="W15" s="200"/>
    </row>
    <row r="16" spans="1:23" ht="43.5" hidden="1" customHeight="1">
      <c r="A16" s="303"/>
      <c r="B16" s="297"/>
      <c r="C16" s="417"/>
      <c r="D16" s="473"/>
      <c r="E16" s="474"/>
      <c r="F16" s="308"/>
      <c r="G16" s="309"/>
      <c r="H16" s="309"/>
      <c r="I16" s="309"/>
      <c r="J16" s="309"/>
      <c r="K16" s="309"/>
      <c r="L16" s="309"/>
      <c r="M16" s="309"/>
      <c r="N16" s="309"/>
      <c r="O16" s="309"/>
      <c r="P16" s="309"/>
      <c r="Q16" s="309"/>
      <c r="R16" s="309"/>
      <c r="S16" s="309"/>
      <c r="T16" s="475"/>
      <c r="U16" s="199"/>
      <c r="V16" s="199"/>
      <c r="W16" s="200"/>
    </row>
    <row r="17" spans="1:23" ht="43.5" hidden="1" customHeight="1">
      <c r="A17" s="303"/>
      <c r="B17" s="297"/>
      <c r="C17" s="417"/>
      <c r="D17" s="473"/>
      <c r="E17" s="474"/>
      <c r="F17" s="308"/>
      <c r="G17" s="309"/>
      <c r="H17" s="309"/>
      <c r="I17" s="309"/>
      <c r="J17" s="309"/>
      <c r="K17" s="309"/>
      <c r="L17" s="309"/>
      <c r="M17" s="309"/>
      <c r="N17" s="309"/>
      <c r="O17" s="309"/>
      <c r="P17" s="309"/>
      <c r="Q17" s="309"/>
      <c r="R17" s="309"/>
      <c r="S17" s="309"/>
      <c r="T17" s="475"/>
      <c r="U17" s="199"/>
      <c r="V17" s="199"/>
      <c r="W17" s="200"/>
    </row>
    <row r="18" spans="1:23" s="181" customFormat="1" ht="57" hidden="1" customHeight="1">
      <c r="A18" s="206">
        <v>5</v>
      </c>
      <c r="B18" s="245" t="s">
        <v>94</v>
      </c>
      <c r="C18" s="305" t="s">
        <v>95</v>
      </c>
      <c r="D18" s="310" t="s">
        <v>96</v>
      </c>
      <c r="E18" s="311" t="s">
        <v>97</v>
      </c>
      <c r="F18" s="312" t="s">
        <v>98</v>
      </c>
      <c r="G18" s="313"/>
      <c r="H18" s="313"/>
      <c r="I18" s="313"/>
      <c r="J18" s="313"/>
      <c r="K18" s="313"/>
      <c r="L18" s="313"/>
      <c r="M18" s="313"/>
      <c r="N18" s="313"/>
      <c r="O18" s="313"/>
      <c r="P18" s="314">
        <v>2</v>
      </c>
      <c r="Q18" s="313"/>
      <c r="R18" s="313"/>
      <c r="S18" s="313"/>
      <c r="T18" s="315"/>
      <c r="U18" s="199"/>
      <c r="V18" s="199"/>
      <c r="W18" s="200"/>
    </row>
    <row r="19" spans="1:23" s="181" customFormat="1" ht="57" hidden="1">
      <c r="A19" s="208"/>
      <c r="B19" s="246"/>
      <c r="C19" s="305"/>
      <c r="D19" s="316"/>
      <c r="E19" s="317"/>
      <c r="F19" s="312" t="s">
        <v>99</v>
      </c>
      <c r="G19" s="313"/>
      <c r="H19" s="313"/>
      <c r="I19" s="313"/>
      <c r="J19" s="313"/>
      <c r="K19" s="313"/>
      <c r="L19" s="313"/>
      <c r="M19" s="313"/>
      <c r="N19" s="313"/>
      <c r="O19" s="313"/>
      <c r="P19" s="314">
        <v>2</v>
      </c>
      <c r="Q19" s="313"/>
      <c r="R19" s="313"/>
      <c r="S19" s="313"/>
      <c r="T19" s="315"/>
      <c r="U19" s="199"/>
      <c r="V19" s="199"/>
      <c r="W19" s="200"/>
    </row>
    <row r="20" spans="1:23" s="181" customFormat="1" ht="14.25" hidden="1" customHeight="1">
      <c r="A20" s="208"/>
      <c r="B20" s="246"/>
      <c r="C20" s="305"/>
      <c r="D20" s="316"/>
      <c r="E20" s="317"/>
      <c r="F20" s="318" t="s">
        <v>100</v>
      </c>
      <c r="G20" s="313"/>
      <c r="H20" s="313"/>
      <c r="I20" s="313"/>
      <c r="J20" s="313"/>
      <c r="K20" s="313"/>
      <c r="L20" s="313"/>
      <c r="M20" s="313"/>
      <c r="N20" s="313"/>
      <c r="O20" s="313"/>
      <c r="P20" s="319">
        <f>P19/P18*100%</f>
        <v>1</v>
      </c>
      <c r="Q20" s="313"/>
      <c r="R20" s="313"/>
      <c r="S20" s="313"/>
      <c r="T20" s="315"/>
      <c r="U20" s="199"/>
      <c r="V20" s="199"/>
      <c r="W20" s="200"/>
    </row>
    <row r="21" spans="1:23" s="181" customFormat="1" ht="14.25" hidden="1" customHeight="1">
      <c r="A21" s="209"/>
      <c r="B21" s="247"/>
      <c r="C21" s="305"/>
      <c r="D21" s="320"/>
      <c r="E21" s="321"/>
      <c r="F21" s="318" t="s">
        <v>88</v>
      </c>
      <c r="G21" s="308"/>
      <c r="H21" s="308"/>
      <c r="I21" s="308"/>
      <c r="J21" s="308"/>
      <c r="K21" s="308"/>
      <c r="L21" s="308"/>
      <c r="M21" s="308"/>
      <c r="N21" s="308"/>
      <c r="O21" s="308"/>
      <c r="P21" s="314" t="s">
        <v>101</v>
      </c>
      <c r="Q21" s="308"/>
      <c r="R21" s="308"/>
      <c r="S21" s="308"/>
      <c r="T21" s="315"/>
      <c r="U21" s="199"/>
      <c r="V21" s="199"/>
      <c r="W21" s="200"/>
    </row>
    <row r="22" spans="1:23" s="181" customFormat="1" ht="42.75" hidden="1" customHeight="1">
      <c r="A22" s="206">
        <v>6</v>
      </c>
      <c r="B22" s="211" t="s">
        <v>102</v>
      </c>
      <c r="C22" s="322" t="s">
        <v>103</v>
      </c>
      <c r="D22" s="323" t="s">
        <v>104</v>
      </c>
      <c r="E22" s="324" t="s">
        <v>105</v>
      </c>
      <c r="F22" s="312" t="s">
        <v>106</v>
      </c>
      <c r="G22" s="325">
        <v>2744</v>
      </c>
      <c r="H22" s="325">
        <v>2783</v>
      </c>
      <c r="I22" s="326">
        <v>2791</v>
      </c>
      <c r="J22" s="326">
        <v>2791</v>
      </c>
      <c r="K22" s="327"/>
      <c r="L22" s="327"/>
      <c r="M22" s="327"/>
      <c r="N22" s="327"/>
      <c r="O22" s="327"/>
      <c r="P22" s="327"/>
      <c r="Q22" s="327"/>
      <c r="R22" s="327"/>
      <c r="S22" s="328"/>
      <c r="T22" s="315"/>
      <c r="U22" s="199"/>
      <c r="V22" s="199"/>
      <c r="W22" s="200"/>
    </row>
    <row r="23" spans="1:23" s="181" customFormat="1" ht="14.25" hidden="1">
      <c r="A23" s="208"/>
      <c r="B23" s="213"/>
      <c r="C23" s="329"/>
      <c r="D23" s="330"/>
      <c r="E23" s="331"/>
      <c r="F23" s="318" t="s">
        <v>107</v>
      </c>
      <c r="G23" s="325">
        <v>2910</v>
      </c>
      <c r="H23" s="325">
        <v>2910</v>
      </c>
      <c r="I23" s="326">
        <v>2910</v>
      </c>
      <c r="J23" s="326">
        <v>2910</v>
      </c>
      <c r="K23" s="327"/>
      <c r="L23" s="327"/>
      <c r="M23" s="327"/>
      <c r="N23" s="327"/>
      <c r="O23" s="327"/>
      <c r="P23" s="327"/>
      <c r="Q23" s="327"/>
      <c r="R23" s="327"/>
      <c r="S23" s="328"/>
      <c r="T23" s="315"/>
      <c r="U23" s="199"/>
      <c r="V23" s="199"/>
      <c r="W23" s="200"/>
    </row>
    <row r="24" spans="1:23" s="181" customFormat="1" ht="14.25" hidden="1">
      <c r="A24" s="208"/>
      <c r="B24" s="213"/>
      <c r="C24" s="329"/>
      <c r="D24" s="330"/>
      <c r="E24" s="331"/>
      <c r="F24" s="318" t="s">
        <v>100</v>
      </c>
      <c r="G24" s="332">
        <f>G22/G23*100%</f>
        <v>0.94295532646048108</v>
      </c>
      <c r="H24" s="332">
        <f>H22/H23*100%</f>
        <v>0.95635738831615125</v>
      </c>
      <c r="I24" s="333">
        <f>I22/I23*100%</f>
        <v>0.95910652920962203</v>
      </c>
      <c r="J24" s="333">
        <f>J22/J23*100%</f>
        <v>0.95910652920962203</v>
      </c>
      <c r="K24" s="333"/>
      <c r="L24" s="333"/>
      <c r="M24" s="333"/>
      <c r="N24" s="333"/>
      <c r="O24" s="333"/>
      <c r="P24" s="333"/>
      <c r="Q24" s="333"/>
      <c r="R24" s="333"/>
      <c r="S24" s="328"/>
      <c r="T24" s="315"/>
      <c r="U24" s="199"/>
      <c r="V24" s="199"/>
      <c r="W24" s="200"/>
    </row>
    <row r="25" spans="1:23" s="181" customFormat="1" ht="14.25" hidden="1">
      <c r="A25" s="215"/>
      <c r="B25" s="216"/>
      <c r="C25" s="321"/>
      <c r="D25" s="334"/>
      <c r="E25" s="335"/>
      <c r="F25" s="318" t="s">
        <v>88</v>
      </c>
      <c r="G25" s="336" t="str">
        <f>IF(G24&gt;80%,"đạt ","ko đạt ")</f>
        <v xml:space="preserve">đạt </v>
      </c>
      <c r="H25" s="336" t="str">
        <f>IF(H24&gt;80%,"đạt ","ko đạt ")</f>
        <v xml:space="preserve">đạt </v>
      </c>
      <c r="I25" s="337" t="str">
        <f>IF(I24&gt;80%,"đạt ","ko đạt ")</f>
        <v xml:space="preserve">đạt </v>
      </c>
      <c r="J25" s="337" t="str">
        <f>IF(J24&gt;80%,"đạt ","ko đạt ")</f>
        <v xml:space="preserve">đạt </v>
      </c>
      <c r="K25" s="337"/>
      <c r="L25" s="337"/>
      <c r="M25" s="337"/>
      <c r="N25" s="337"/>
      <c r="O25" s="337"/>
      <c r="P25" s="337"/>
      <c r="Q25" s="337"/>
      <c r="R25" s="337"/>
      <c r="S25" s="328"/>
      <c r="T25" s="315"/>
      <c r="U25" s="199"/>
      <c r="V25" s="199"/>
      <c r="W25" s="200"/>
    </row>
    <row r="26" spans="1:23" ht="25.5" hidden="1" customHeight="1">
      <c r="A26" s="248">
        <v>7</v>
      </c>
      <c r="B26" s="249" t="s">
        <v>108</v>
      </c>
      <c r="C26" s="338" t="s">
        <v>109</v>
      </c>
      <c r="D26" s="339" t="s">
        <v>110</v>
      </c>
      <c r="E26" s="340" t="s">
        <v>111</v>
      </c>
      <c r="F26" s="341" t="s">
        <v>112</v>
      </c>
      <c r="G26" s="342"/>
      <c r="H26" s="342"/>
      <c r="I26" s="342"/>
      <c r="J26" s="342"/>
      <c r="K26" s="342"/>
      <c r="L26" s="342"/>
      <c r="M26" s="342"/>
      <c r="N26" s="342"/>
      <c r="O26" s="342"/>
      <c r="P26" s="342"/>
      <c r="Q26" s="342"/>
      <c r="R26" s="342"/>
      <c r="S26" s="314"/>
      <c r="T26" s="314"/>
      <c r="U26" s="207"/>
      <c r="V26" s="207"/>
      <c r="W26" s="207"/>
    </row>
    <row r="27" spans="1:23" ht="38.25" hidden="1">
      <c r="A27" s="250"/>
      <c r="B27" s="251"/>
      <c r="C27" s="343"/>
      <c r="D27" s="344"/>
      <c r="E27" s="345"/>
      <c r="F27" s="341" t="s">
        <v>113</v>
      </c>
      <c r="G27" s="342"/>
      <c r="H27" s="342"/>
      <c r="I27" s="342"/>
      <c r="J27" s="342"/>
      <c r="K27" s="342"/>
      <c r="L27" s="342"/>
      <c r="M27" s="342"/>
      <c r="N27" s="342"/>
      <c r="O27" s="342"/>
      <c r="P27" s="342"/>
      <c r="Q27" s="342"/>
      <c r="R27" s="342"/>
      <c r="S27" s="314"/>
      <c r="T27" s="314"/>
      <c r="U27" s="207"/>
      <c r="V27" s="207"/>
      <c r="W27" s="207"/>
    </row>
    <row r="28" spans="1:23" ht="25.5" hidden="1">
      <c r="A28" s="250"/>
      <c r="B28" s="251"/>
      <c r="C28" s="346"/>
      <c r="D28" s="346"/>
      <c r="E28" s="346"/>
      <c r="F28" s="347" t="s">
        <v>114</v>
      </c>
      <c r="G28" s="348"/>
      <c r="H28" s="348"/>
      <c r="I28" s="348"/>
      <c r="J28" s="348"/>
      <c r="K28" s="348"/>
      <c r="L28" s="348"/>
      <c r="M28" s="348"/>
      <c r="N28" s="348"/>
      <c r="O28" s="348"/>
      <c r="P28" s="348"/>
      <c r="Q28" s="348"/>
      <c r="R28" s="348"/>
      <c r="S28" s="314"/>
      <c r="T28" s="314"/>
      <c r="U28" s="207"/>
      <c r="V28" s="207"/>
      <c r="W28" s="207"/>
    </row>
    <row r="29" spans="1:23" ht="51" hidden="1" customHeight="1">
      <c r="A29" s="250"/>
      <c r="B29" s="251"/>
      <c r="C29" s="338" t="s">
        <v>115</v>
      </c>
      <c r="D29" s="339" t="s">
        <v>116</v>
      </c>
      <c r="E29" s="340" t="s">
        <v>117</v>
      </c>
      <c r="F29" s="341" t="s">
        <v>118</v>
      </c>
      <c r="G29" s="349"/>
      <c r="H29" s="349"/>
      <c r="I29" s="349"/>
      <c r="J29" s="349"/>
      <c r="K29" s="349"/>
      <c r="L29" s="342"/>
      <c r="M29" s="349"/>
      <c r="N29" s="349"/>
      <c r="O29" s="349"/>
      <c r="P29" s="349"/>
      <c r="Q29" s="349"/>
      <c r="R29" s="342"/>
      <c r="S29" s="314"/>
      <c r="T29" s="314"/>
      <c r="U29" s="207"/>
      <c r="V29" s="207"/>
      <c r="W29" s="207"/>
    </row>
    <row r="30" spans="1:23" ht="25.5" hidden="1">
      <c r="A30" s="250"/>
      <c r="B30" s="251"/>
      <c r="C30" s="343"/>
      <c r="D30" s="344"/>
      <c r="E30" s="345"/>
      <c r="F30" s="341" t="s">
        <v>112</v>
      </c>
      <c r="G30" s="349"/>
      <c r="H30" s="349"/>
      <c r="I30" s="349"/>
      <c r="J30" s="349"/>
      <c r="K30" s="349"/>
      <c r="L30" s="342"/>
      <c r="M30" s="349"/>
      <c r="N30" s="349"/>
      <c r="O30" s="349"/>
      <c r="P30" s="349"/>
      <c r="Q30" s="349"/>
      <c r="R30" s="342"/>
      <c r="S30" s="314"/>
      <c r="T30" s="314"/>
      <c r="U30" s="207"/>
      <c r="V30" s="207"/>
      <c r="W30" s="207"/>
    </row>
    <row r="31" spans="1:23" ht="25.5" hidden="1">
      <c r="A31" s="250"/>
      <c r="B31" s="251"/>
      <c r="C31" s="350"/>
      <c r="D31" s="350"/>
      <c r="E31" s="350"/>
      <c r="F31" s="347" t="s">
        <v>114</v>
      </c>
      <c r="G31" s="351"/>
      <c r="H31" s="351"/>
      <c r="I31" s="351"/>
      <c r="J31" s="351"/>
      <c r="K31" s="351"/>
      <c r="L31" s="352"/>
      <c r="M31" s="351"/>
      <c r="N31" s="351"/>
      <c r="O31" s="351"/>
      <c r="P31" s="351"/>
      <c r="Q31" s="351"/>
      <c r="R31" s="353"/>
      <c r="S31" s="314"/>
      <c r="T31" s="314"/>
      <c r="U31" s="207"/>
      <c r="V31" s="207"/>
      <c r="W31" s="207"/>
    </row>
    <row r="32" spans="1:23" ht="51" hidden="1" customHeight="1">
      <c r="A32" s="250"/>
      <c r="B32" s="251"/>
      <c r="C32" s="354" t="s">
        <v>119</v>
      </c>
      <c r="D32" s="355" t="s">
        <v>120</v>
      </c>
      <c r="E32" s="354" t="s">
        <v>121</v>
      </c>
      <c r="F32" s="356" t="s">
        <v>122</v>
      </c>
      <c r="G32" s="357"/>
      <c r="H32" s="351"/>
      <c r="I32" s="351"/>
      <c r="J32" s="357"/>
      <c r="K32" s="351"/>
      <c r="L32" s="358"/>
      <c r="M32" s="357"/>
      <c r="N32" s="357"/>
      <c r="O32" s="357"/>
      <c r="P32" s="357"/>
      <c r="Q32" s="351"/>
      <c r="R32" s="358"/>
      <c r="S32" s="314"/>
      <c r="T32" s="314"/>
      <c r="U32" s="207"/>
      <c r="V32" s="207"/>
      <c r="W32" s="207"/>
    </row>
    <row r="33" spans="1:23" ht="38.25" hidden="1">
      <c r="A33" s="250"/>
      <c r="B33" s="251"/>
      <c r="C33" s="359"/>
      <c r="D33" s="360"/>
      <c r="E33" s="359"/>
      <c r="F33" s="361" t="s">
        <v>123</v>
      </c>
      <c r="G33" s="362"/>
      <c r="H33" s="358"/>
      <c r="I33" s="358"/>
      <c r="J33" s="357"/>
      <c r="K33" s="357"/>
      <c r="L33" s="358"/>
      <c r="M33" s="362"/>
      <c r="N33" s="358"/>
      <c r="O33" s="358"/>
      <c r="P33" s="362"/>
      <c r="Q33" s="358"/>
      <c r="R33" s="358"/>
      <c r="S33" s="314"/>
      <c r="T33" s="314"/>
      <c r="U33" s="207"/>
      <c r="V33" s="207"/>
      <c r="W33" s="207"/>
    </row>
    <row r="34" spans="1:23" ht="25.5" hidden="1">
      <c r="A34" s="254"/>
      <c r="B34" s="255"/>
      <c r="C34" s="363"/>
      <c r="D34" s="364"/>
      <c r="E34" s="365"/>
      <c r="F34" s="347" t="s">
        <v>114</v>
      </c>
      <c r="G34" s="351"/>
      <c r="H34" s="351"/>
      <c r="I34" s="351"/>
      <c r="J34" s="351"/>
      <c r="K34" s="351"/>
      <c r="L34" s="366"/>
      <c r="M34" s="351"/>
      <c r="N34" s="351"/>
      <c r="O34" s="351"/>
      <c r="P34" s="351"/>
      <c r="Q34" s="351"/>
      <c r="R34" s="366"/>
      <c r="S34" s="314"/>
      <c r="T34" s="314"/>
      <c r="U34" s="207"/>
      <c r="V34" s="207"/>
      <c r="W34" s="207"/>
    </row>
    <row r="35" spans="1:23" ht="25.5" hidden="1" customHeight="1">
      <c r="A35" s="248">
        <v>8</v>
      </c>
      <c r="B35" s="249" t="s">
        <v>124</v>
      </c>
      <c r="C35" s="338" t="s">
        <v>109</v>
      </c>
      <c r="D35" s="339" t="s">
        <v>110</v>
      </c>
      <c r="E35" s="340" t="s">
        <v>111</v>
      </c>
      <c r="F35" s="341" t="s">
        <v>112</v>
      </c>
      <c r="G35" s="351"/>
      <c r="H35" s="351"/>
      <c r="I35" s="351"/>
      <c r="J35" s="351"/>
      <c r="K35" s="351"/>
      <c r="L35" s="366"/>
      <c r="M35" s="351"/>
      <c r="N35" s="351"/>
      <c r="O35" s="351"/>
      <c r="P35" s="351"/>
      <c r="Q35" s="351"/>
      <c r="R35" s="366"/>
      <c r="S35" s="314"/>
      <c r="T35" s="314"/>
      <c r="U35" s="207"/>
      <c r="V35" s="207"/>
      <c r="W35" s="207"/>
    </row>
    <row r="36" spans="1:23" ht="38.25" hidden="1">
      <c r="A36" s="250"/>
      <c r="B36" s="251"/>
      <c r="C36" s="343"/>
      <c r="D36" s="344"/>
      <c r="E36" s="345"/>
      <c r="F36" s="341" t="s">
        <v>113</v>
      </c>
      <c r="G36" s="351"/>
      <c r="H36" s="351"/>
      <c r="I36" s="351"/>
      <c r="J36" s="351"/>
      <c r="K36" s="351"/>
      <c r="L36" s="366"/>
      <c r="M36" s="351"/>
      <c r="N36" s="351"/>
      <c r="O36" s="351"/>
      <c r="P36" s="351"/>
      <c r="Q36" s="351"/>
      <c r="R36" s="366"/>
      <c r="S36" s="314"/>
      <c r="T36" s="314"/>
      <c r="U36" s="207"/>
      <c r="V36" s="207"/>
      <c r="W36" s="207"/>
    </row>
    <row r="37" spans="1:23" ht="25.5" hidden="1">
      <c r="A37" s="250"/>
      <c r="B37" s="251"/>
      <c r="C37" s="346"/>
      <c r="D37" s="346"/>
      <c r="E37" s="346"/>
      <c r="F37" s="347" t="s">
        <v>114</v>
      </c>
      <c r="G37" s="351"/>
      <c r="H37" s="351"/>
      <c r="I37" s="351"/>
      <c r="J37" s="351"/>
      <c r="K37" s="351"/>
      <c r="L37" s="366"/>
      <c r="M37" s="351"/>
      <c r="N37" s="351"/>
      <c r="O37" s="351"/>
      <c r="P37" s="351"/>
      <c r="Q37" s="351"/>
      <c r="R37" s="366"/>
      <c r="S37" s="314"/>
      <c r="T37" s="314"/>
      <c r="U37" s="207"/>
      <c r="V37" s="207"/>
      <c r="W37" s="207"/>
    </row>
    <row r="38" spans="1:23" ht="51" hidden="1" customHeight="1">
      <c r="A38" s="250"/>
      <c r="B38" s="251"/>
      <c r="C38" s="338" t="s">
        <v>115</v>
      </c>
      <c r="D38" s="339" t="s">
        <v>116</v>
      </c>
      <c r="E38" s="340" t="s">
        <v>117</v>
      </c>
      <c r="F38" s="341" t="s">
        <v>118</v>
      </c>
      <c r="G38" s="351"/>
      <c r="H38" s="351"/>
      <c r="I38" s="351"/>
      <c r="J38" s="351"/>
      <c r="K38" s="351"/>
      <c r="L38" s="366"/>
      <c r="M38" s="351"/>
      <c r="N38" s="351"/>
      <c r="O38" s="351"/>
      <c r="P38" s="351"/>
      <c r="Q38" s="351"/>
      <c r="R38" s="366"/>
      <c r="S38" s="314"/>
      <c r="T38" s="314"/>
      <c r="U38" s="207"/>
      <c r="V38" s="207"/>
      <c r="W38" s="207"/>
    </row>
    <row r="39" spans="1:23" ht="25.5" hidden="1">
      <c r="A39" s="250"/>
      <c r="B39" s="251"/>
      <c r="C39" s="343"/>
      <c r="D39" s="344"/>
      <c r="E39" s="345"/>
      <c r="F39" s="341" t="s">
        <v>112</v>
      </c>
      <c r="G39" s="351"/>
      <c r="H39" s="351"/>
      <c r="I39" s="351"/>
      <c r="J39" s="351"/>
      <c r="K39" s="351"/>
      <c r="L39" s="366"/>
      <c r="M39" s="351"/>
      <c r="N39" s="351"/>
      <c r="O39" s="351"/>
      <c r="P39" s="351"/>
      <c r="Q39" s="351"/>
      <c r="R39" s="366"/>
      <c r="S39" s="314"/>
      <c r="T39" s="314"/>
      <c r="U39" s="207"/>
      <c r="V39" s="207"/>
      <c r="W39" s="207"/>
    </row>
    <row r="40" spans="1:23" ht="25.5" hidden="1">
      <c r="A40" s="250"/>
      <c r="B40" s="251"/>
      <c r="C40" s="350"/>
      <c r="D40" s="350"/>
      <c r="E40" s="350"/>
      <c r="F40" s="347" t="s">
        <v>114</v>
      </c>
      <c r="G40" s="351"/>
      <c r="H40" s="351"/>
      <c r="I40" s="351"/>
      <c r="J40" s="351"/>
      <c r="K40" s="351"/>
      <c r="L40" s="366"/>
      <c r="M40" s="351"/>
      <c r="N40" s="351"/>
      <c r="O40" s="351"/>
      <c r="P40" s="351"/>
      <c r="Q40" s="351"/>
      <c r="R40" s="366"/>
      <c r="S40" s="314"/>
      <c r="T40" s="314"/>
      <c r="U40" s="207"/>
      <c r="V40" s="207"/>
      <c r="W40" s="207"/>
    </row>
    <row r="41" spans="1:23" ht="51" hidden="1" customHeight="1">
      <c r="A41" s="250"/>
      <c r="B41" s="251"/>
      <c r="C41" s="354" t="s">
        <v>119</v>
      </c>
      <c r="D41" s="355" t="s">
        <v>120</v>
      </c>
      <c r="E41" s="354" t="s">
        <v>121</v>
      </c>
      <c r="F41" s="356" t="s">
        <v>122</v>
      </c>
      <c r="G41" s="351"/>
      <c r="H41" s="351"/>
      <c r="I41" s="351"/>
      <c r="J41" s="351"/>
      <c r="K41" s="351"/>
      <c r="L41" s="366"/>
      <c r="M41" s="351"/>
      <c r="N41" s="351"/>
      <c r="O41" s="351"/>
      <c r="P41" s="351"/>
      <c r="Q41" s="351"/>
      <c r="R41" s="366"/>
      <c r="S41" s="314"/>
      <c r="T41" s="314"/>
      <c r="U41" s="207"/>
      <c r="V41" s="207"/>
      <c r="W41" s="207"/>
    </row>
    <row r="42" spans="1:23" ht="38.25" hidden="1">
      <c r="A42" s="250"/>
      <c r="B42" s="251"/>
      <c r="C42" s="359"/>
      <c r="D42" s="360"/>
      <c r="E42" s="359"/>
      <c r="F42" s="361" t="s">
        <v>123</v>
      </c>
      <c r="G42" s="351"/>
      <c r="H42" s="351"/>
      <c r="I42" s="351"/>
      <c r="J42" s="351"/>
      <c r="K42" s="351"/>
      <c r="L42" s="366"/>
      <c r="M42" s="351"/>
      <c r="N42" s="351"/>
      <c r="O42" s="351"/>
      <c r="P42" s="351"/>
      <c r="Q42" s="351"/>
      <c r="R42" s="366"/>
      <c r="S42" s="314"/>
      <c r="T42" s="314"/>
      <c r="U42" s="207"/>
      <c r="V42" s="207"/>
      <c r="W42" s="207"/>
    </row>
    <row r="43" spans="1:23" ht="25.5" hidden="1">
      <c r="A43" s="254"/>
      <c r="B43" s="255"/>
      <c r="C43" s="363"/>
      <c r="D43" s="364"/>
      <c r="E43" s="365"/>
      <c r="F43" s="347" t="s">
        <v>114</v>
      </c>
      <c r="G43" s="351"/>
      <c r="H43" s="351"/>
      <c r="I43" s="351"/>
      <c r="J43" s="351"/>
      <c r="K43" s="351"/>
      <c r="L43" s="366"/>
      <c r="M43" s="351"/>
      <c r="N43" s="351"/>
      <c r="O43" s="351"/>
      <c r="P43" s="351"/>
      <c r="Q43" s="351"/>
      <c r="R43" s="366"/>
      <c r="S43" s="314"/>
      <c r="T43" s="314"/>
      <c r="U43" s="207"/>
      <c r="V43" s="207"/>
      <c r="W43" s="207"/>
    </row>
    <row r="44" spans="1:23" ht="25.5" hidden="1" customHeight="1">
      <c r="A44" s="248">
        <v>9</v>
      </c>
      <c r="B44" s="249" t="s">
        <v>125</v>
      </c>
      <c r="C44" s="338" t="s">
        <v>109</v>
      </c>
      <c r="D44" s="339" t="s">
        <v>110</v>
      </c>
      <c r="E44" s="340" t="s">
        <v>111</v>
      </c>
      <c r="F44" s="341" t="s">
        <v>112</v>
      </c>
      <c r="G44" s="342">
        <v>840</v>
      </c>
      <c r="H44" s="342">
        <v>913</v>
      </c>
      <c r="I44" s="342">
        <v>925</v>
      </c>
      <c r="J44" s="342">
        <v>927</v>
      </c>
      <c r="K44" s="342">
        <v>927</v>
      </c>
      <c r="L44" s="342">
        <v>912</v>
      </c>
      <c r="M44" s="342">
        <v>912</v>
      </c>
      <c r="N44" s="342">
        <v>909</v>
      </c>
      <c r="O44" s="342">
        <v>909</v>
      </c>
      <c r="P44" s="342">
        <v>781</v>
      </c>
      <c r="Q44" s="342">
        <v>781</v>
      </c>
      <c r="R44" s="342">
        <v>781</v>
      </c>
      <c r="S44" s="314"/>
      <c r="T44" s="314"/>
      <c r="U44" s="207"/>
      <c r="V44" s="207"/>
      <c r="W44" s="207"/>
    </row>
    <row r="45" spans="1:23" ht="38.25" hidden="1">
      <c r="A45" s="250"/>
      <c r="B45" s="251"/>
      <c r="C45" s="343"/>
      <c r="D45" s="344"/>
      <c r="E45" s="345"/>
      <c r="F45" s="341" t="s">
        <v>113</v>
      </c>
      <c r="G45" s="342">
        <v>840</v>
      </c>
      <c r="H45" s="342">
        <v>913</v>
      </c>
      <c r="I45" s="342">
        <v>925</v>
      </c>
      <c r="J45" s="342">
        <v>927</v>
      </c>
      <c r="K45" s="342">
        <v>927</v>
      </c>
      <c r="L45" s="342">
        <v>927</v>
      </c>
      <c r="M45" s="342">
        <v>927</v>
      </c>
      <c r="N45" s="342">
        <v>927</v>
      </c>
      <c r="O45" s="342">
        <v>927</v>
      </c>
      <c r="P45" s="342">
        <v>927</v>
      </c>
      <c r="Q45" s="342">
        <v>927</v>
      </c>
      <c r="R45" s="342">
        <v>927</v>
      </c>
      <c r="S45" s="314"/>
      <c r="T45" s="314"/>
      <c r="U45" s="207"/>
      <c r="V45" s="207"/>
      <c r="W45" s="207"/>
    </row>
    <row r="46" spans="1:23" ht="25.5" hidden="1">
      <c r="A46" s="250"/>
      <c r="B46" s="251"/>
      <c r="C46" s="346"/>
      <c r="D46" s="346"/>
      <c r="E46" s="346"/>
      <c r="F46" s="347" t="s">
        <v>114</v>
      </c>
      <c r="G46" s="348">
        <f t="shared" ref="G46:R46" si="1">(G45-G44)/G45</f>
        <v>0</v>
      </c>
      <c r="H46" s="348">
        <f t="shared" si="1"/>
        <v>0</v>
      </c>
      <c r="I46" s="348">
        <f t="shared" si="1"/>
        <v>0</v>
      </c>
      <c r="J46" s="348">
        <f t="shared" si="1"/>
        <v>0</v>
      </c>
      <c r="K46" s="348">
        <f t="shared" si="1"/>
        <v>0</v>
      </c>
      <c r="L46" s="348">
        <f t="shared" si="1"/>
        <v>1.6181229773462782E-2</v>
      </c>
      <c r="M46" s="348">
        <f t="shared" si="1"/>
        <v>1.6181229773462782E-2</v>
      </c>
      <c r="N46" s="348">
        <f t="shared" si="1"/>
        <v>1.9417475728155338E-2</v>
      </c>
      <c r="O46" s="348">
        <f t="shared" si="1"/>
        <v>1.9417475728155338E-2</v>
      </c>
      <c r="P46" s="348">
        <f t="shared" si="1"/>
        <v>0.1574973031283711</v>
      </c>
      <c r="Q46" s="348">
        <f t="shared" si="1"/>
        <v>0.1574973031283711</v>
      </c>
      <c r="R46" s="348">
        <f t="shared" si="1"/>
        <v>0.1574973031283711</v>
      </c>
      <c r="S46" s="314"/>
      <c r="T46" s="314"/>
      <c r="U46" s="207"/>
      <c r="V46" s="207"/>
      <c r="W46" s="207"/>
    </row>
    <row r="47" spans="1:23" ht="51" hidden="1" customHeight="1">
      <c r="A47" s="250"/>
      <c r="B47" s="251"/>
      <c r="C47" s="338" t="s">
        <v>115</v>
      </c>
      <c r="D47" s="339" t="s">
        <v>116</v>
      </c>
      <c r="E47" s="340" t="s">
        <v>117</v>
      </c>
      <c r="F47" s="341" t="s">
        <v>118</v>
      </c>
      <c r="G47" s="349"/>
      <c r="H47" s="349"/>
      <c r="I47" s="349"/>
      <c r="J47" s="349"/>
      <c r="K47" s="349"/>
      <c r="L47" s="342">
        <v>11</v>
      </c>
      <c r="M47" s="349"/>
      <c r="N47" s="349"/>
      <c r="O47" s="349"/>
      <c r="P47" s="349"/>
      <c r="Q47" s="349"/>
      <c r="R47" s="342">
        <f>26+115</f>
        <v>141</v>
      </c>
      <c r="S47" s="314"/>
      <c r="T47" s="314"/>
      <c r="U47" s="207"/>
      <c r="V47" s="207"/>
      <c r="W47" s="207"/>
    </row>
    <row r="48" spans="1:23" ht="25.5" hidden="1">
      <c r="A48" s="250"/>
      <c r="B48" s="251"/>
      <c r="C48" s="343"/>
      <c r="D48" s="344"/>
      <c r="E48" s="345"/>
      <c r="F48" s="341" t="s">
        <v>112</v>
      </c>
      <c r="G48" s="349"/>
      <c r="H48" s="349"/>
      <c r="I48" s="349"/>
      <c r="J48" s="349"/>
      <c r="K48" s="349"/>
      <c r="L48" s="342">
        <v>309</v>
      </c>
      <c r="M48" s="349"/>
      <c r="N48" s="349"/>
      <c r="O48" s="349"/>
      <c r="P48" s="349"/>
      <c r="Q48" s="349"/>
      <c r="R48" s="342">
        <v>287</v>
      </c>
      <c r="S48" s="314"/>
      <c r="T48" s="314"/>
      <c r="U48" s="207"/>
      <c r="V48" s="207"/>
      <c r="W48" s="207"/>
    </row>
    <row r="49" spans="1:23" ht="25.5" hidden="1">
      <c r="A49" s="250"/>
      <c r="B49" s="251"/>
      <c r="C49" s="350"/>
      <c r="D49" s="350"/>
      <c r="E49" s="350"/>
      <c r="F49" s="347" t="s">
        <v>114</v>
      </c>
      <c r="G49" s="351"/>
      <c r="H49" s="351"/>
      <c r="I49" s="351"/>
      <c r="J49" s="351"/>
      <c r="K49" s="351"/>
      <c r="L49" s="352">
        <f>L47/L48</f>
        <v>3.5598705501618123E-2</v>
      </c>
      <c r="M49" s="351"/>
      <c r="N49" s="351"/>
      <c r="O49" s="351"/>
      <c r="P49" s="351"/>
      <c r="Q49" s="351"/>
      <c r="R49" s="353">
        <f>R47/R48</f>
        <v>0.49128919860627179</v>
      </c>
      <c r="S49" s="314"/>
      <c r="T49" s="314"/>
      <c r="U49" s="207"/>
      <c r="V49" s="207"/>
      <c r="W49" s="207"/>
    </row>
    <row r="50" spans="1:23" ht="51" hidden="1" customHeight="1">
      <c r="A50" s="250"/>
      <c r="B50" s="251"/>
      <c r="C50" s="354" t="s">
        <v>119</v>
      </c>
      <c r="D50" s="355" t="s">
        <v>120</v>
      </c>
      <c r="E50" s="354" t="s">
        <v>121</v>
      </c>
      <c r="F50" s="356" t="s">
        <v>122</v>
      </c>
      <c r="G50" s="357"/>
      <c r="H50" s="351"/>
      <c r="I50" s="351"/>
      <c r="J50" s="357"/>
      <c r="K50" s="351"/>
      <c r="L50" s="358">
        <v>52</v>
      </c>
      <c r="M50" s="357"/>
      <c r="N50" s="357"/>
      <c r="O50" s="357"/>
      <c r="P50" s="357"/>
      <c r="Q50" s="351"/>
      <c r="R50" s="358">
        <v>58</v>
      </c>
      <c r="S50" s="314"/>
      <c r="T50" s="314"/>
      <c r="U50" s="207"/>
      <c r="V50" s="207"/>
      <c r="W50" s="207"/>
    </row>
    <row r="51" spans="1:23" ht="38.25" hidden="1">
      <c r="A51" s="250"/>
      <c r="B51" s="251"/>
      <c r="C51" s="359"/>
      <c r="D51" s="360"/>
      <c r="E51" s="359"/>
      <c r="F51" s="361" t="s">
        <v>123</v>
      </c>
      <c r="G51" s="362"/>
      <c r="H51" s="358"/>
      <c r="I51" s="358"/>
      <c r="J51" s="357"/>
      <c r="K51" s="357"/>
      <c r="L51" s="358">
        <v>60</v>
      </c>
      <c r="M51" s="362"/>
      <c r="N51" s="358"/>
      <c r="O51" s="358"/>
      <c r="P51" s="362"/>
      <c r="Q51" s="358"/>
      <c r="R51" s="358">
        <v>60</v>
      </c>
      <c r="S51" s="314"/>
      <c r="T51" s="314"/>
      <c r="U51" s="207"/>
      <c r="V51" s="207"/>
      <c r="W51" s="207"/>
    </row>
    <row r="52" spans="1:23" ht="25.5" hidden="1">
      <c r="A52" s="254"/>
      <c r="B52" s="255"/>
      <c r="C52" s="363"/>
      <c r="D52" s="364"/>
      <c r="E52" s="365"/>
      <c r="F52" s="347" t="s">
        <v>114</v>
      </c>
      <c r="G52" s="351"/>
      <c r="H52" s="351"/>
      <c r="I52" s="351"/>
      <c r="J52" s="351"/>
      <c r="K52" s="351"/>
      <c r="L52" s="366">
        <f>L50/L51</f>
        <v>0.8666666666666667</v>
      </c>
      <c r="M52" s="351"/>
      <c r="N52" s="351"/>
      <c r="O52" s="351"/>
      <c r="P52" s="351"/>
      <c r="Q52" s="351"/>
      <c r="R52" s="366">
        <f>R50/R51</f>
        <v>0.96666666666666667</v>
      </c>
      <c r="S52" s="314"/>
      <c r="T52" s="314"/>
      <c r="U52" s="207"/>
      <c r="V52" s="207"/>
      <c r="W52" s="207"/>
    </row>
    <row r="53" spans="1:23" ht="25.5" hidden="1" customHeight="1">
      <c r="A53" s="248">
        <v>10</v>
      </c>
      <c r="B53" s="249" t="s">
        <v>126</v>
      </c>
      <c r="C53" s="338" t="s">
        <v>109</v>
      </c>
      <c r="D53" s="339" t="s">
        <v>110</v>
      </c>
      <c r="E53" s="340" t="s">
        <v>111</v>
      </c>
      <c r="F53" s="341" t="s">
        <v>112</v>
      </c>
      <c r="G53" s="367">
        <v>363</v>
      </c>
      <c r="H53" s="367">
        <v>393</v>
      </c>
      <c r="I53" s="367">
        <v>391</v>
      </c>
      <c r="J53" s="367">
        <f>404</f>
        <v>404</v>
      </c>
      <c r="K53" s="367">
        <v>378</v>
      </c>
      <c r="L53" s="367">
        <v>393</v>
      </c>
      <c r="M53" s="367">
        <v>393</v>
      </c>
      <c r="N53" s="367">
        <v>392</v>
      </c>
      <c r="O53" s="367">
        <v>304</v>
      </c>
      <c r="P53" s="367">
        <v>304</v>
      </c>
      <c r="Q53" s="367">
        <v>304</v>
      </c>
      <c r="R53" s="367">
        <v>304</v>
      </c>
      <c r="S53" s="367">
        <v>304</v>
      </c>
      <c r="T53" s="314"/>
      <c r="U53" s="207"/>
      <c r="V53" s="207"/>
      <c r="W53" s="207"/>
    </row>
    <row r="54" spans="1:23" ht="38.25" hidden="1">
      <c r="A54" s="250"/>
      <c r="B54" s="251"/>
      <c r="C54" s="343"/>
      <c r="D54" s="344"/>
      <c r="E54" s="345"/>
      <c r="F54" s="341" t="s">
        <v>113</v>
      </c>
      <c r="G54" s="368">
        <v>363</v>
      </c>
      <c r="H54" s="368">
        <v>393</v>
      </c>
      <c r="I54" s="368">
        <v>391</v>
      </c>
      <c r="J54" s="368">
        <v>404</v>
      </c>
      <c r="K54" s="368">
        <v>378</v>
      </c>
      <c r="L54" s="368">
        <v>393</v>
      </c>
      <c r="M54" s="368">
        <v>393</v>
      </c>
      <c r="N54" s="368">
        <v>392</v>
      </c>
      <c r="O54" s="368">
        <v>304</v>
      </c>
      <c r="P54" s="368">
        <v>304</v>
      </c>
      <c r="Q54" s="368">
        <v>304</v>
      </c>
      <c r="R54" s="368">
        <v>304</v>
      </c>
      <c r="S54" s="368">
        <v>304</v>
      </c>
      <c r="T54" s="314"/>
      <c r="U54" s="207"/>
      <c r="V54" s="207"/>
      <c r="W54" s="207"/>
    </row>
    <row r="55" spans="1:23" ht="25.5" hidden="1">
      <c r="A55" s="250"/>
      <c r="B55" s="251"/>
      <c r="C55" s="346"/>
      <c r="D55" s="346"/>
      <c r="E55" s="346"/>
      <c r="F55" s="347" t="s">
        <v>114</v>
      </c>
      <c r="G55" s="362">
        <v>0</v>
      </c>
      <c r="H55" s="362">
        <v>0</v>
      </c>
      <c r="I55" s="362">
        <v>0</v>
      </c>
      <c r="J55" s="362">
        <v>0</v>
      </c>
      <c r="K55" s="369">
        <f>26/404</f>
        <v>6.4356435643564358E-2</v>
      </c>
      <c r="L55" s="369">
        <f>(J54-L54)/J54</f>
        <v>2.7227722772277228E-2</v>
      </c>
      <c r="M55" s="369">
        <f>(J54-M54)/J54</f>
        <v>2.7227722772277228E-2</v>
      </c>
      <c r="N55" s="369">
        <f>M55</f>
        <v>2.7227722772277228E-2</v>
      </c>
      <c r="O55" s="370">
        <f>(J54-O54)/J54</f>
        <v>0.24752475247524752</v>
      </c>
      <c r="P55" s="370">
        <f>(K54-P54)/K54</f>
        <v>0.19576719576719576</v>
      </c>
      <c r="Q55" s="370">
        <f>(L54-Q54)/L54</f>
        <v>0.22646310432569974</v>
      </c>
      <c r="R55" s="370">
        <f>(M54-R54)/M54</f>
        <v>0.22646310432569974</v>
      </c>
      <c r="S55" s="370">
        <f>(N54-S54)/N54</f>
        <v>0.22448979591836735</v>
      </c>
      <c r="T55" s="314"/>
      <c r="U55" s="207"/>
      <c r="V55" s="207"/>
      <c r="W55" s="207"/>
    </row>
    <row r="56" spans="1:23" ht="51" hidden="1" customHeight="1">
      <c r="A56" s="250"/>
      <c r="B56" s="251"/>
      <c r="C56" s="338" t="s">
        <v>115</v>
      </c>
      <c r="D56" s="339" t="s">
        <v>116</v>
      </c>
      <c r="E56" s="340" t="s">
        <v>117</v>
      </c>
      <c r="F56" s="341" t="s">
        <v>118</v>
      </c>
      <c r="G56" s="358"/>
      <c r="H56" s="358"/>
      <c r="I56" s="358"/>
      <c r="J56" s="358"/>
      <c r="K56" s="371"/>
      <c r="L56" s="358"/>
      <c r="M56" s="358"/>
      <c r="N56" s="358"/>
      <c r="O56" s="358"/>
      <c r="P56" s="358"/>
      <c r="Q56" s="358"/>
      <c r="R56" s="372"/>
      <c r="S56" s="373"/>
      <c r="T56" s="314"/>
      <c r="U56" s="207"/>
      <c r="V56" s="207"/>
      <c r="W56" s="207"/>
    </row>
    <row r="57" spans="1:23" ht="25.5" hidden="1">
      <c r="A57" s="250"/>
      <c r="B57" s="251"/>
      <c r="C57" s="343"/>
      <c r="D57" s="344"/>
      <c r="E57" s="345"/>
      <c r="F57" s="341" t="s">
        <v>112</v>
      </c>
      <c r="G57" s="358"/>
      <c r="H57" s="358"/>
      <c r="I57" s="358"/>
      <c r="J57" s="358"/>
      <c r="K57" s="374"/>
      <c r="L57" s="358"/>
      <c r="M57" s="375"/>
      <c r="N57" s="358"/>
      <c r="O57" s="358"/>
      <c r="P57" s="358"/>
      <c r="Q57" s="358"/>
      <c r="R57" s="376"/>
      <c r="S57" s="377"/>
      <c r="T57" s="314"/>
      <c r="U57" s="207"/>
      <c r="V57" s="207"/>
      <c r="W57" s="207"/>
    </row>
    <row r="58" spans="1:23" ht="25.5" hidden="1">
      <c r="A58" s="250"/>
      <c r="B58" s="251"/>
      <c r="C58" s="350"/>
      <c r="D58" s="350"/>
      <c r="E58" s="350"/>
      <c r="F58" s="347" t="s">
        <v>114</v>
      </c>
      <c r="G58" s="358"/>
      <c r="H58" s="358"/>
      <c r="I58" s="358"/>
      <c r="J58" s="358"/>
      <c r="K58" s="378"/>
      <c r="L58" s="358"/>
      <c r="M58" s="371"/>
      <c r="N58" s="358"/>
      <c r="O58" s="358"/>
      <c r="P58" s="358"/>
      <c r="Q58" s="358"/>
      <c r="R58" s="379"/>
      <c r="S58" s="380"/>
      <c r="T58" s="314"/>
      <c r="U58" s="207"/>
      <c r="V58" s="207"/>
      <c r="W58" s="207"/>
    </row>
    <row r="59" spans="1:23" ht="51" hidden="1" customHeight="1">
      <c r="A59" s="250"/>
      <c r="B59" s="251"/>
      <c r="C59" s="354" t="s">
        <v>119</v>
      </c>
      <c r="D59" s="355" t="s">
        <v>120</v>
      </c>
      <c r="E59" s="354" t="s">
        <v>121</v>
      </c>
      <c r="F59" s="356" t="s">
        <v>122</v>
      </c>
      <c r="G59" s="358"/>
      <c r="H59" s="358"/>
      <c r="I59" s="358"/>
      <c r="J59" s="358"/>
      <c r="K59" s="358"/>
      <c r="L59" s="358"/>
      <c r="M59" s="358"/>
      <c r="N59" s="358"/>
      <c r="O59" s="358"/>
      <c r="P59" s="358"/>
      <c r="Q59" s="358"/>
      <c r="R59" s="381">
        <v>0.85</v>
      </c>
      <c r="S59" s="382" t="s">
        <v>127</v>
      </c>
      <c r="T59" s="314"/>
      <c r="U59" s="207"/>
      <c r="V59" s="207"/>
      <c r="W59" s="207"/>
    </row>
    <row r="60" spans="1:23" ht="38.25" hidden="1">
      <c r="A60" s="250"/>
      <c r="B60" s="251"/>
      <c r="C60" s="359"/>
      <c r="D60" s="360"/>
      <c r="E60" s="359"/>
      <c r="F60" s="361" t="s">
        <v>123</v>
      </c>
      <c r="G60" s="362"/>
      <c r="H60" s="358"/>
      <c r="I60" s="358"/>
      <c r="J60" s="357"/>
      <c r="K60" s="357"/>
      <c r="L60" s="358">
        <v>60</v>
      </c>
      <c r="M60" s="362"/>
      <c r="N60" s="358"/>
      <c r="O60" s="358"/>
      <c r="P60" s="362"/>
      <c r="Q60" s="358"/>
      <c r="R60" s="358">
        <v>60</v>
      </c>
      <c r="S60" s="314"/>
      <c r="T60" s="314"/>
      <c r="U60" s="207"/>
      <c r="V60" s="207"/>
      <c r="W60" s="207"/>
    </row>
    <row r="61" spans="1:23" ht="25.5" hidden="1">
      <c r="A61" s="254"/>
      <c r="B61" s="255"/>
      <c r="C61" s="363"/>
      <c r="D61" s="364"/>
      <c r="E61" s="365"/>
      <c r="F61" s="347" t="s">
        <v>114</v>
      </c>
      <c r="G61" s="351"/>
      <c r="H61" s="351"/>
      <c r="I61" s="351"/>
      <c r="J61" s="351"/>
      <c r="K61" s="351"/>
      <c r="L61" s="366">
        <f>L59/L60</f>
        <v>0</v>
      </c>
      <c r="M61" s="351"/>
      <c r="N61" s="351"/>
      <c r="O61" s="351"/>
      <c r="P61" s="351"/>
      <c r="Q61" s="351"/>
      <c r="R61" s="366">
        <f>R59/R60</f>
        <v>1.4166666666666666E-2</v>
      </c>
      <c r="S61" s="314"/>
      <c r="T61" s="314"/>
      <c r="U61" s="207"/>
      <c r="V61" s="207"/>
      <c r="W61" s="207"/>
    </row>
    <row r="62" spans="1:23" ht="14.25" hidden="1" customHeight="1">
      <c r="A62" s="217">
        <v>11</v>
      </c>
      <c r="B62" s="256" t="s">
        <v>128</v>
      </c>
      <c r="C62" s="383" t="s">
        <v>129</v>
      </c>
      <c r="D62" s="384" t="s">
        <v>130</v>
      </c>
      <c r="E62" s="385" t="s">
        <v>131</v>
      </c>
      <c r="F62" s="351" t="s">
        <v>132</v>
      </c>
      <c r="G62" s="370"/>
      <c r="H62" s="370"/>
      <c r="I62" s="370"/>
      <c r="J62" s="370"/>
      <c r="K62" s="370">
        <v>9.6100000000000005E-2</v>
      </c>
      <c r="L62" s="370"/>
      <c r="M62" s="370"/>
      <c r="N62" s="370"/>
      <c r="O62" s="370"/>
      <c r="P62" s="370"/>
      <c r="Q62" s="370"/>
      <c r="R62" s="370">
        <v>0.17330000000000001</v>
      </c>
      <c r="S62" s="386"/>
      <c r="T62" s="386"/>
      <c r="U62" s="218"/>
      <c r="V62" s="218"/>
      <c r="W62" s="219"/>
    </row>
    <row r="63" spans="1:23" ht="14.25" hidden="1">
      <c r="A63" s="217"/>
      <c r="B63" s="256"/>
      <c r="C63" s="387"/>
      <c r="D63" s="388"/>
      <c r="E63" s="389"/>
      <c r="F63" s="351" t="s">
        <v>88</v>
      </c>
      <c r="G63" s="358"/>
      <c r="H63" s="358"/>
      <c r="I63" s="358"/>
      <c r="J63" s="358"/>
      <c r="K63" s="358" t="str">
        <f>IF(K62&gt;=10%,"đạt ","ko đạt ")</f>
        <v xml:space="preserve">ko đạt </v>
      </c>
      <c r="L63" s="358"/>
      <c r="M63" s="358"/>
      <c r="N63" s="358"/>
      <c r="O63" s="358"/>
      <c r="P63" s="358"/>
      <c r="Q63" s="358"/>
      <c r="R63" s="358" t="str">
        <f>IF(R62&gt;=10%,"đạt ","ko đạt ")</f>
        <v xml:space="preserve">đạt </v>
      </c>
      <c r="S63" s="386"/>
      <c r="T63" s="386"/>
      <c r="U63" s="218"/>
      <c r="V63" s="218"/>
      <c r="W63" s="219"/>
    </row>
    <row r="64" spans="1:23" ht="14.25" hidden="1" customHeight="1">
      <c r="A64" s="206">
        <v>12</v>
      </c>
      <c r="B64" s="259" t="s">
        <v>133</v>
      </c>
      <c r="C64" s="390"/>
      <c r="D64" s="391" t="s">
        <v>134</v>
      </c>
      <c r="E64" s="392" t="s">
        <v>135</v>
      </c>
      <c r="F64" s="351" t="s">
        <v>132</v>
      </c>
      <c r="G64" s="393"/>
      <c r="H64" s="393"/>
      <c r="I64" s="393"/>
      <c r="J64" s="393"/>
      <c r="K64" s="393"/>
      <c r="L64" s="393"/>
      <c r="M64" s="308">
        <v>1.5653999999999999</v>
      </c>
      <c r="N64" s="308">
        <v>3.4737</v>
      </c>
      <c r="O64" s="308">
        <v>3.8129</v>
      </c>
      <c r="P64" s="308">
        <v>6.0545999999999998</v>
      </c>
      <c r="Q64" s="308">
        <v>2.7875000000000001</v>
      </c>
      <c r="R64" s="308"/>
      <c r="S64" s="386"/>
      <c r="T64" s="386"/>
      <c r="U64" s="218"/>
      <c r="V64" s="218"/>
      <c r="W64" s="219"/>
    </row>
    <row r="65" spans="1:23" ht="14.25" hidden="1">
      <c r="A65" s="208"/>
      <c r="B65" s="260"/>
      <c r="C65" s="394"/>
      <c r="D65" s="391"/>
      <c r="E65" s="392"/>
      <c r="F65" s="351" t="s">
        <v>88</v>
      </c>
      <c r="G65" s="393"/>
      <c r="H65" s="393"/>
      <c r="I65" s="393"/>
      <c r="J65" s="393"/>
      <c r="K65" s="393"/>
      <c r="L65" s="393"/>
      <c r="M65" s="314" t="str">
        <f>IF(M64&gt;1.33,"đạt ","ko đạt ")</f>
        <v xml:space="preserve">đạt </v>
      </c>
      <c r="N65" s="314" t="str">
        <f>IF(N64&gt;1.33,"đạt ","ko đạt ")</f>
        <v xml:space="preserve">đạt </v>
      </c>
      <c r="O65" s="314" t="str">
        <f>IF(O64&gt;1.33,"đạt ","ko đạt ")</f>
        <v xml:space="preserve">đạt </v>
      </c>
      <c r="P65" s="314" t="str">
        <f>IF(P64&gt;1.33,"đạt ","ko đạt ")</f>
        <v xml:space="preserve">đạt </v>
      </c>
      <c r="Q65" s="314" t="str">
        <f>IF(Q64&gt;1.33,"đạt ","ko đạt ")</f>
        <v xml:space="preserve">đạt </v>
      </c>
      <c r="R65" s="308"/>
      <c r="S65" s="314"/>
      <c r="T65" s="314"/>
      <c r="U65" s="207"/>
      <c r="V65" s="207"/>
      <c r="W65" s="207"/>
    </row>
    <row r="66" spans="1:23" ht="14.25" hidden="1" customHeight="1">
      <c r="A66" s="208"/>
      <c r="B66" s="260"/>
      <c r="C66" s="395"/>
      <c r="D66" s="396" t="s">
        <v>136</v>
      </c>
      <c r="E66" s="397" t="s">
        <v>137</v>
      </c>
      <c r="F66" s="351" t="s">
        <v>132</v>
      </c>
      <c r="G66" s="393"/>
      <c r="H66" s="393"/>
      <c r="I66" s="393"/>
      <c r="J66" s="393"/>
      <c r="K66" s="393"/>
      <c r="L66" s="393"/>
      <c r="M66" s="314"/>
      <c r="N66" s="314"/>
      <c r="O66" s="314"/>
      <c r="P66" s="314"/>
      <c r="Q66" s="314"/>
      <c r="R66" s="308"/>
      <c r="S66" s="314"/>
      <c r="T66" s="314"/>
      <c r="U66" s="207"/>
      <c r="V66" s="207"/>
      <c r="W66" s="207"/>
    </row>
    <row r="67" spans="1:23" ht="14.25" hidden="1">
      <c r="A67" s="209"/>
      <c r="B67" s="261"/>
      <c r="C67" s="394"/>
      <c r="D67" s="398"/>
      <c r="E67" s="399"/>
      <c r="F67" s="351" t="s">
        <v>88</v>
      </c>
      <c r="G67" s="393"/>
      <c r="H67" s="393"/>
      <c r="I67" s="393"/>
      <c r="J67" s="393"/>
      <c r="K67" s="393"/>
      <c r="L67" s="393"/>
      <c r="M67" s="314"/>
      <c r="N67" s="314"/>
      <c r="O67" s="314"/>
      <c r="P67" s="314"/>
      <c r="Q67" s="314"/>
      <c r="R67" s="308"/>
      <c r="S67" s="314"/>
      <c r="T67" s="314"/>
      <c r="U67" s="207"/>
      <c r="V67" s="207"/>
      <c r="W67" s="207"/>
    </row>
    <row r="68" spans="1:23" ht="14.25" hidden="1" customHeight="1">
      <c r="A68" s="220">
        <v>13</v>
      </c>
      <c r="B68" s="211" t="s">
        <v>138</v>
      </c>
      <c r="C68" s="305" t="s">
        <v>139</v>
      </c>
      <c r="D68" s="400" t="s">
        <v>140</v>
      </c>
      <c r="E68" s="324" t="s">
        <v>141</v>
      </c>
      <c r="F68" s="401" t="s">
        <v>86</v>
      </c>
      <c r="G68" s="402">
        <v>0.83</v>
      </c>
      <c r="H68" s="403"/>
      <c r="I68" s="403"/>
      <c r="J68" s="403"/>
      <c r="K68" s="403"/>
      <c r="L68" s="403"/>
      <c r="M68" s="403"/>
      <c r="N68" s="403"/>
      <c r="O68" s="403"/>
      <c r="P68" s="403"/>
      <c r="Q68" s="403"/>
      <c r="R68" s="404"/>
      <c r="S68" s="314"/>
      <c r="T68" s="405"/>
      <c r="U68" s="262"/>
      <c r="V68" s="207"/>
      <c r="W68" s="207"/>
    </row>
    <row r="69" spans="1:23" ht="14.25" hidden="1">
      <c r="A69" s="222"/>
      <c r="B69" s="213"/>
      <c r="C69" s="305"/>
      <c r="D69" s="406"/>
      <c r="E69" s="407"/>
      <c r="F69" s="401" t="s">
        <v>88</v>
      </c>
      <c r="G69" s="408" t="str">
        <f>IF(G68&gt;=80%,"Đạt ","Không đạt ")</f>
        <v xml:space="preserve">Đạt </v>
      </c>
      <c r="H69" s="409"/>
      <c r="I69" s="409"/>
      <c r="J69" s="409"/>
      <c r="K69" s="409"/>
      <c r="L69" s="409"/>
      <c r="M69" s="409"/>
      <c r="N69" s="409"/>
      <c r="O69" s="409"/>
      <c r="P69" s="409"/>
      <c r="Q69" s="409"/>
      <c r="R69" s="410"/>
      <c r="S69" s="314"/>
      <c r="T69" s="314"/>
      <c r="U69" s="207"/>
      <c r="V69" s="207"/>
      <c r="W69" s="207"/>
    </row>
    <row r="70" spans="1:23" ht="14.25" hidden="1" customHeight="1">
      <c r="A70" s="222"/>
      <c r="B70" s="213"/>
      <c r="C70" s="305" t="s">
        <v>139</v>
      </c>
      <c r="D70" s="400" t="s">
        <v>142</v>
      </c>
      <c r="E70" s="411" t="s">
        <v>143</v>
      </c>
      <c r="F70" s="401" t="s">
        <v>86</v>
      </c>
      <c r="G70" s="408">
        <f>ROUND(17*80/152,1)</f>
        <v>8.9</v>
      </c>
      <c r="H70" s="409"/>
      <c r="I70" s="409"/>
      <c r="J70" s="409"/>
      <c r="K70" s="409"/>
      <c r="L70" s="409"/>
      <c r="M70" s="409"/>
      <c r="N70" s="409"/>
      <c r="O70" s="409"/>
      <c r="P70" s="409"/>
      <c r="Q70" s="409"/>
      <c r="R70" s="410"/>
      <c r="S70" s="314"/>
      <c r="T70" s="405"/>
      <c r="U70" s="262"/>
      <c r="V70" s="207"/>
      <c r="W70" s="207"/>
    </row>
    <row r="71" spans="1:23" ht="14.25" hidden="1">
      <c r="A71" s="222"/>
      <c r="B71" s="213"/>
      <c r="C71" s="305"/>
      <c r="D71" s="406"/>
      <c r="E71" s="407"/>
      <c r="F71" s="401" t="s">
        <v>88</v>
      </c>
      <c r="G71" s="408" t="str">
        <f>IF(G70&gt;=6,"Đạt ","Không đạt ")</f>
        <v xml:space="preserve">Đạt </v>
      </c>
      <c r="H71" s="409"/>
      <c r="I71" s="409"/>
      <c r="J71" s="409"/>
      <c r="K71" s="409"/>
      <c r="L71" s="409"/>
      <c r="M71" s="409"/>
      <c r="N71" s="409"/>
      <c r="O71" s="409"/>
      <c r="P71" s="409"/>
      <c r="Q71" s="409"/>
      <c r="R71" s="410"/>
      <c r="S71" s="314"/>
      <c r="T71" s="405"/>
      <c r="U71" s="262"/>
      <c r="V71" s="207"/>
      <c r="W71" s="207"/>
    </row>
    <row r="72" spans="1:23" ht="14.25" hidden="1" customHeight="1">
      <c r="A72" s="222"/>
      <c r="B72" s="213"/>
      <c r="C72" s="305" t="s">
        <v>139</v>
      </c>
      <c r="D72" s="400" t="s">
        <v>144</v>
      </c>
      <c r="E72" s="324" t="s">
        <v>145</v>
      </c>
      <c r="F72" s="401" t="s">
        <v>86</v>
      </c>
      <c r="G72" s="402">
        <f>6/40*100%</f>
        <v>0.15</v>
      </c>
      <c r="H72" s="403"/>
      <c r="I72" s="403"/>
      <c r="J72" s="403"/>
      <c r="K72" s="403"/>
      <c r="L72" s="403"/>
      <c r="M72" s="403"/>
      <c r="N72" s="403"/>
      <c r="O72" s="403"/>
      <c r="P72" s="403"/>
      <c r="Q72" s="403"/>
      <c r="R72" s="404"/>
      <c r="S72" s="412"/>
      <c r="T72" s="413"/>
      <c r="U72" s="263"/>
      <c r="V72" s="236"/>
      <c r="W72" s="236"/>
    </row>
    <row r="73" spans="1:23" ht="14.25" hidden="1">
      <c r="A73" s="223"/>
      <c r="B73" s="216"/>
      <c r="C73" s="305"/>
      <c r="D73" s="406"/>
      <c r="E73" s="335"/>
      <c r="F73" s="401" t="s">
        <v>88</v>
      </c>
      <c r="G73" s="408" t="str">
        <f>IF(G72&gt;=10%,"Đạt ","Không đạt ")</f>
        <v xml:space="preserve">Đạt </v>
      </c>
      <c r="H73" s="409"/>
      <c r="I73" s="409"/>
      <c r="J73" s="409"/>
      <c r="K73" s="409"/>
      <c r="L73" s="409"/>
      <c r="M73" s="409"/>
      <c r="N73" s="409"/>
      <c r="O73" s="409"/>
      <c r="P73" s="409"/>
      <c r="Q73" s="409"/>
      <c r="R73" s="410"/>
      <c r="S73" s="412"/>
      <c r="T73" s="413"/>
      <c r="U73" s="263"/>
      <c r="V73" s="236"/>
      <c r="W73" s="236"/>
    </row>
    <row r="74" spans="1:23" s="252" customFormat="1" ht="14.25" hidden="1" customHeight="1">
      <c r="A74" s="206">
        <v>14</v>
      </c>
      <c r="B74" s="212" t="s">
        <v>146</v>
      </c>
      <c r="C74" s="305" t="s">
        <v>83</v>
      </c>
      <c r="D74" s="306" t="s">
        <v>147</v>
      </c>
      <c r="E74" s="307" t="s">
        <v>93</v>
      </c>
      <c r="F74" s="308" t="s">
        <v>132</v>
      </c>
      <c r="G74" s="414"/>
      <c r="H74" s="414"/>
      <c r="I74" s="414"/>
      <c r="J74" s="414"/>
      <c r="K74" s="414"/>
      <c r="L74" s="414"/>
      <c r="M74" s="415">
        <v>18</v>
      </c>
      <c r="N74" s="386"/>
      <c r="O74" s="386"/>
      <c r="P74" s="386"/>
      <c r="Q74" s="386"/>
      <c r="R74" s="386"/>
      <c r="S74" s="314"/>
      <c r="T74" s="314"/>
      <c r="U74" s="207"/>
      <c r="V74" s="207"/>
      <c r="W74" s="207"/>
    </row>
    <row r="75" spans="1:23" ht="14.25" hidden="1">
      <c r="A75" s="208"/>
      <c r="B75" s="214"/>
      <c r="C75" s="305"/>
      <c r="D75" s="306"/>
      <c r="E75" s="307"/>
      <c r="F75" s="308" t="s">
        <v>88</v>
      </c>
      <c r="G75" s="414"/>
      <c r="H75" s="414"/>
      <c r="I75" s="414"/>
      <c r="J75" s="414"/>
      <c r="K75" s="414"/>
      <c r="L75" s="414"/>
      <c r="M75" s="415" t="str">
        <f>IF(M74&gt;=6,"đạt ","ko đạt ")</f>
        <v xml:space="preserve">đạt </v>
      </c>
      <c r="N75" s="386"/>
      <c r="O75" s="386"/>
      <c r="P75" s="386"/>
      <c r="Q75" s="386"/>
      <c r="R75" s="386"/>
      <c r="S75" s="416"/>
      <c r="T75" s="416"/>
      <c r="U75" s="237"/>
      <c r="V75" s="237"/>
      <c r="W75" s="237"/>
    </row>
    <row r="76" spans="1:23" ht="71.25" hidden="1">
      <c r="A76" s="209"/>
      <c r="B76" s="210"/>
      <c r="C76" s="417" t="s">
        <v>83</v>
      </c>
      <c r="D76" s="418" t="s">
        <v>148</v>
      </c>
      <c r="E76" s="419" t="s">
        <v>93</v>
      </c>
      <c r="F76" s="308"/>
      <c r="G76" s="414"/>
      <c r="H76" s="414"/>
      <c r="I76" s="414"/>
      <c r="J76" s="414"/>
      <c r="K76" s="414"/>
      <c r="L76" s="414"/>
      <c r="M76" s="415"/>
      <c r="N76" s="386"/>
      <c r="O76" s="386"/>
      <c r="P76" s="386"/>
      <c r="Q76" s="386"/>
      <c r="R76" s="386"/>
      <c r="S76" s="314"/>
      <c r="T76" s="314"/>
      <c r="U76" s="207"/>
      <c r="V76" s="207"/>
      <c r="W76" s="207"/>
    </row>
    <row r="77" spans="1:23" ht="14.25" hidden="1" customHeight="1">
      <c r="A77" s="206">
        <v>15</v>
      </c>
      <c r="B77" s="264" t="s">
        <v>149</v>
      </c>
      <c r="C77" s="420" t="s">
        <v>150</v>
      </c>
      <c r="D77" s="421" t="s">
        <v>151</v>
      </c>
      <c r="E77" s="422" t="s">
        <v>152</v>
      </c>
      <c r="F77" s="351" t="s">
        <v>153</v>
      </c>
      <c r="G77" s="362"/>
      <c r="H77" s="362"/>
      <c r="I77" s="362"/>
      <c r="J77" s="362"/>
      <c r="K77" s="362"/>
      <c r="L77" s="362"/>
      <c r="M77" s="362"/>
      <c r="N77" s="423">
        <v>2</v>
      </c>
      <c r="O77" s="423">
        <v>1</v>
      </c>
      <c r="P77" s="423">
        <v>1</v>
      </c>
      <c r="Q77" s="423"/>
      <c r="R77" s="423">
        <v>1</v>
      </c>
      <c r="S77" s="314"/>
      <c r="T77" s="314"/>
      <c r="U77" s="207"/>
      <c r="V77" s="207"/>
      <c r="W77" s="207"/>
    </row>
    <row r="78" spans="1:23" ht="38.25" hidden="1">
      <c r="A78" s="208"/>
      <c r="B78" s="265"/>
      <c r="C78" s="420"/>
      <c r="D78" s="421"/>
      <c r="E78" s="422"/>
      <c r="F78" s="361" t="s">
        <v>154</v>
      </c>
      <c r="G78" s="362"/>
      <c r="H78" s="362"/>
      <c r="I78" s="362"/>
      <c r="J78" s="362"/>
      <c r="K78" s="362"/>
      <c r="L78" s="362"/>
      <c r="M78" s="362"/>
      <c r="N78" s="423">
        <v>2</v>
      </c>
      <c r="O78" s="423">
        <v>1</v>
      </c>
      <c r="P78" s="423">
        <v>1</v>
      </c>
      <c r="Q78" s="423"/>
      <c r="R78" s="423">
        <v>1</v>
      </c>
      <c r="S78" s="424"/>
      <c r="T78" s="424"/>
      <c r="U78" s="238"/>
      <c r="V78" s="238"/>
      <c r="W78" s="238"/>
    </row>
    <row r="79" spans="1:23" ht="25.5" hidden="1">
      <c r="A79" s="208"/>
      <c r="B79" s="265"/>
      <c r="C79" s="420"/>
      <c r="D79" s="421"/>
      <c r="E79" s="422"/>
      <c r="F79" s="361" t="s">
        <v>155</v>
      </c>
      <c r="G79" s="362"/>
      <c r="H79" s="362"/>
      <c r="I79" s="362"/>
      <c r="J79" s="362"/>
      <c r="K79" s="362"/>
      <c r="L79" s="362"/>
      <c r="M79" s="362"/>
      <c r="N79" s="362">
        <f>N78/N77</f>
        <v>1</v>
      </c>
      <c r="O79" s="362">
        <f>O78/O77</f>
        <v>1</v>
      </c>
      <c r="P79" s="362">
        <f>P78/P77</f>
        <v>1</v>
      </c>
      <c r="Q79" s="362"/>
      <c r="R79" s="362">
        <f>R78/R77</f>
        <v>1</v>
      </c>
      <c r="S79" s="314"/>
      <c r="T79" s="314"/>
      <c r="U79" s="207"/>
      <c r="V79" s="207"/>
      <c r="W79" s="207"/>
    </row>
    <row r="80" spans="1:23" ht="14.25" hidden="1">
      <c r="A80" s="208"/>
      <c r="B80" s="265"/>
      <c r="C80" s="420"/>
      <c r="D80" s="421"/>
      <c r="E80" s="422"/>
      <c r="F80" s="351" t="s">
        <v>88</v>
      </c>
      <c r="G80" s="358"/>
      <c r="H80" s="358"/>
      <c r="I80" s="358"/>
      <c r="J80" s="358"/>
      <c r="K80" s="358"/>
      <c r="L80" s="358"/>
      <c r="M80" s="358"/>
      <c r="N80" s="358" t="s">
        <v>127</v>
      </c>
      <c r="O80" s="358" t="s">
        <v>127</v>
      </c>
      <c r="P80" s="358" t="s">
        <v>127</v>
      </c>
      <c r="Q80" s="358"/>
      <c r="R80" s="358" t="s">
        <v>127</v>
      </c>
      <c r="S80" s="314"/>
      <c r="T80" s="314"/>
      <c r="U80" s="207"/>
      <c r="V80" s="207"/>
      <c r="W80" s="207"/>
    </row>
    <row r="81" spans="1:23" ht="14.25" hidden="1" customHeight="1">
      <c r="A81" s="208"/>
      <c r="B81" s="265"/>
      <c r="C81" s="305" t="s">
        <v>150</v>
      </c>
      <c r="D81" s="306" t="s">
        <v>151</v>
      </c>
      <c r="E81" s="392" t="s">
        <v>152</v>
      </c>
      <c r="F81" s="308" t="s">
        <v>132</v>
      </c>
      <c r="G81" s="308"/>
      <c r="H81" s="308"/>
      <c r="I81" s="308"/>
      <c r="J81" s="308"/>
      <c r="K81" s="308"/>
      <c r="L81" s="308"/>
      <c r="M81" s="314">
        <v>0</v>
      </c>
      <c r="N81" s="314">
        <v>0</v>
      </c>
      <c r="O81" s="314">
        <v>0</v>
      </c>
      <c r="P81" s="314">
        <v>0</v>
      </c>
      <c r="Q81" s="314">
        <v>0</v>
      </c>
      <c r="R81" s="314"/>
      <c r="S81" s="314"/>
      <c r="T81" s="314"/>
      <c r="U81" s="207"/>
      <c r="V81" s="207"/>
      <c r="W81" s="207"/>
    </row>
    <row r="82" spans="1:23" ht="14.25" hidden="1">
      <c r="A82" s="209"/>
      <c r="B82" s="266"/>
      <c r="C82" s="305"/>
      <c r="D82" s="306"/>
      <c r="E82" s="392"/>
      <c r="F82" s="308" t="s">
        <v>88</v>
      </c>
      <c r="G82" s="308"/>
      <c r="H82" s="308"/>
      <c r="I82" s="308"/>
      <c r="J82" s="308"/>
      <c r="K82" s="308"/>
      <c r="L82" s="308"/>
      <c r="M82" s="314" t="str">
        <f>IF(M81&lt;=4,"đạt ","ko đạt ")</f>
        <v xml:space="preserve">đạt </v>
      </c>
      <c r="N82" s="314" t="str">
        <f>IF(N81&lt;=4,"đạt ","ko đạt ")</f>
        <v xml:space="preserve">đạt </v>
      </c>
      <c r="O82" s="314" t="str">
        <f>IF(O81&lt;=4,"đạt ","ko đạt ")</f>
        <v xml:space="preserve">đạt </v>
      </c>
      <c r="P82" s="314" t="str">
        <f>IF(P81&lt;=4,"đạt ","ko đạt ")</f>
        <v xml:space="preserve">đạt </v>
      </c>
      <c r="Q82" s="314" t="str">
        <f>IF(Q81&lt;=4,"đạt ","ko đạt ")</f>
        <v xml:space="preserve">đạt </v>
      </c>
      <c r="R82" s="314"/>
      <c r="S82" s="314"/>
      <c r="T82" s="314"/>
      <c r="U82" s="207"/>
      <c r="V82" s="207"/>
      <c r="W82" s="207"/>
    </row>
    <row r="83" spans="1:23" ht="14.25" hidden="1" customHeight="1">
      <c r="A83" s="300">
        <v>2</v>
      </c>
      <c r="B83" s="267" t="s">
        <v>156</v>
      </c>
      <c r="C83" s="322" t="s">
        <v>129</v>
      </c>
      <c r="D83" s="425" t="s">
        <v>157</v>
      </c>
      <c r="E83" s="426" t="s">
        <v>189</v>
      </c>
      <c r="F83" s="308" t="s">
        <v>132</v>
      </c>
      <c r="G83" s="427"/>
      <c r="H83" s="427"/>
      <c r="I83" s="427"/>
      <c r="J83" s="427">
        <v>2.6</v>
      </c>
      <c r="K83" s="427">
        <v>2.4</v>
      </c>
      <c r="L83" s="427"/>
      <c r="M83" s="427"/>
      <c r="N83" s="428"/>
      <c r="O83" s="427"/>
      <c r="P83" s="429">
        <v>2.7749999999999999</v>
      </c>
      <c r="Q83" s="429">
        <v>2.52</v>
      </c>
      <c r="R83" s="427"/>
      <c r="S83" s="314"/>
      <c r="T83" s="314"/>
      <c r="U83" s="207"/>
      <c r="V83" s="207"/>
      <c r="W83" s="207"/>
    </row>
    <row r="84" spans="1:23" ht="14.25" hidden="1">
      <c r="A84" s="301"/>
      <c r="B84" s="268"/>
      <c r="C84" s="321"/>
      <c r="D84" s="430"/>
      <c r="E84" s="426"/>
      <c r="F84" s="308" t="s">
        <v>88</v>
      </c>
      <c r="G84" s="431"/>
      <c r="H84" s="431"/>
      <c r="I84" s="431"/>
      <c r="J84" s="431" t="str">
        <f t="shared" ref="J84:Q84" si="2">IF(J83&gt;1.5,"đạt ","ko đạt ")</f>
        <v xml:space="preserve">đạt </v>
      </c>
      <c r="K84" s="431" t="str">
        <f t="shared" si="2"/>
        <v xml:space="preserve">đạt </v>
      </c>
      <c r="L84" s="431"/>
      <c r="M84" s="431"/>
      <c r="N84" s="431"/>
      <c r="O84" s="431"/>
      <c r="P84" s="431" t="str">
        <f t="shared" si="2"/>
        <v xml:space="preserve">đạt </v>
      </c>
      <c r="Q84" s="431" t="str">
        <f t="shared" si="2"/>
        <v xml:space="preserve">đạt </v>
      </c>
      <c r="R84" s="431"/>
      <c r="S84" s="314"/>
      <c r="T84" s="314"/>
      <c r="U84" s="207"/>
      <c r="V84" s="207"/>
      <c r="W84" s="207"/>
    </row>
    <row r="85" spans="1:23" ht="14.25" hidden="1" customHeight="1">
      <c r="A85" s="301"/>
      <c r="B85" s="268"/>
      <c r="C85" s="322" t="s">
        <v>129</v>
      </c>
      <c r="D85" s="432" t="s">
        <v>159</v>
      </c>
      <c r="E85" s="397" t="s">
        <v>160</v>
      </c>
      <c r="F85" s="308" t="s">
        <v>132</v>
      </c>
      <c r="G85" s="433">
        <v>1</v>
      </c>
      <c r="H85" s="434"/>
      <c r="I85" s="434"/>
      <c r="J85" s="434"/>
      <c r="K85" s="434"/>
      <c r="L85" s="435"/>
      <c r="M85" s="433">
        <v>1</v>
      </c>
      <c r="N85" s="434"/>
      <c r="O85" s="434"/>
      <c r="P85" s="434"/>
      <c r="Q85" s="434"/>
      <c r="R85" s="435"/>
      <c r="S85" s="314"/>
      <c r="T85" s="314"/>
      <c r="U85" s="207"/>
      <c r="V85" s="207"/>
      <c r="W85" s="207"/>
    </row>
    <row r="86" spans="1:23" ht="14.25" hidden="1">
      <c r="A86" s="301"/>
      <c r="B86" s="268"/>
      <c r="C86" s="321"/>
      <c r="D86" s="436"/>
      <c r="E86" s="399"/>
      <c r="F86" s="437" t="s">
        <v>88</v>
      </c>
      <c r="G86" s="438" t="str">
        <f>IF(G85=100%,"đạt ","ko đạt ")</f>
        <v xml:space="preserve">đạt </v>
      </c>
      <c r="H86" s="434"/>
      <c r="I86" s="434"/>
      <c r="J86" s="434"/>
      <c r="K86" s="434"/>
      <c r="L86" s="435"/>
      <c r="M86" s="438" t="str">
        <f>IF(M85=100%,"đạt ","ko đạt ")</f>
        <v xml:space="preserve">đạt </v>
      </c>
      <c r="N86" s="434"/>
      <c r="O86" s="434"/>
      <c r="P86" s="434"/>
      <c r="Q86" s="434"/>
      <c r="R86" s="435"/>
      <c r="S86" s="314"/>
      <c r="T86" s="314"/>
      <c r="U86" s="207"/>
      <c r="V86" s="207"/>
      <c r="W86" s="207"/>
    </row>
    <row r="87" spans="1:23" ht="14.25" hidden="1" customHeight="1">
      <c r="A87" s="301"/>
      <c r="B87" s="268"/>
      <c r="C87" s="322" t="s">
        <v>129</v>
      </c>
      <c r="D87" s="439" t="s">
        <v>161</v>
      </c>
      <c r="E87" s="440" t="s">
        <v>162</v>
      </c>
      <c r="F87" s="308" t="s">
        <v>132</v>
      </c>
      <c r="G87" s="441">
        <v>1</v>
      </c>
      <c r="H87" s="442"/>
      <c r="I87" s="442"/>
      <c r="J87" s="442"/>
      <c r="K87" s="442"/>
      <c r="L87" s="442"/>
      <c r="M87" s="442"/>
      <c r="N87" s="442"/>
      <c r="O87" s="442"/>
      <c r="P87" s="442"/>
      <c r="Q87" s="442"/>
      <c r="R87" s="443"/>
      <c r="S87" s="314"/>
      <c r="T87" s="314"/>
      <c r="U87" s="207"/>
      <c r="V87" s="207"/>
      <c r="W87" s="207"/>
    </row>
    <row r="88" spans="1:23" ht="14.25" hidden="1">
      <c r="A88" s="301"/>
      <c r="B88" s="269"/>
      <c r="C88" s="321"/>
      <c r="D88" s="436"/>
      <c r="E88" s="399"/>
      <c r="F88" s="437" t="s">
        <v>88</v>
      </c>
      <c r="G88" s="441" t="str">
        <f>IF(G87&lt;3,"đạt ","ko đạt ")</f>
        <v xml:space="preserve">đạt </v>
      </c>
      <c r="H88" s="442"/>
      <c r="I88" s="442"/>
      <c r="J88" s="442"/>
      <c r="K88" s="442"/>
      <c r="L88" s="442"/>
      <c r="M88" s="442"/>
      <c r="N88" s="442"/>
      <c r="O88" s="442"/>
      <c r="P88" s="442"/>
      <c r="Q88" s="442"/>
      <c r="R88" s="443"/>
      <c r="S88" s="314"/>
      <c r="T88" s="314"/>
      <c r="U88" s="207"/>
      <c r="V88" s="207"/>
      <c r="W88" s="207"/>
    </row>
    <row r="89" spans="1:23" ht="14.25" hidden="1" customHeight="1">
      <c r="A89" s="301"/>
      <c r="B89" s="267" t="s">
        <v>163</v>
      </c>
      <c r="C89" s="322" t="s">
        <v>109</v>
      </c>
      <c r="D89" s="425" t="s">
        <v>157</v>
      </c>
      <c r="E89" s="307" t="s">
        <v>158</v>
      </c>
      <c r="F89" s="308" t="s">
        <v>132</v>
      </c>
      <c r="G89" s="427"/>
      <c r="H89" s="427"/>
      <c r="I89" s="427"/>
      <c r="J89" s="427">
        <v>2.71</v>
      </c>
      <c r="K89" s="427">
        <v>2.5</v>
      </c>
      <c r="L89" s="427"/>
      <c r="M89" s="427"/>
      <c r="N89" s="428"/>
      <c r="O89" s="427"/>
      <c r="P89" s="429">
        <v>2.62</v>
      </c>
      <c r="Q89" s="429">
        <v>2.48</v>
      </c>
      <c r="R89" s="427"/>
      <c r="S89" s="314"/>
      <c r="T89" s="314"/>
      <c r="U89" s="207"/>
      <c r="V89" s="207"/>
      <c r="W89" s="207"/>
    </row>
    <row r="90" spans="1:23" ht="14.25" hidden="1">
      <c r="A90" s="301"/>
      <c r="B90" s="268"/>
      <c r="C90" s="321"/>
      <c r="D90" s="430"/>
      <c r="E90" s="307"/>
      <c r="F90" s="308" t="s">
        <v>88</v>
      </c>
      <c r="G90" s="431"/>
      <c r="H90" s="431"/>
      <c r="I90" s="431"/>
      <c r="J90" s="431" t="str">
        <f>IF(J89&gt;1.5,"đạt ","ko đạt ")</f>
        <v xml:space="preserve">đạt </v>
      </c>
      <c r="K90" s="431" t="str">
        <f>IF(K89&gt;1.5,"đạt ","ko đạt ")</f>
        <v xml:space="preserve">đạt </v>
      </c>
      <c r="L90" s="431"/>
      <c r="M90" s="431"/>
      <c r="N90" s="431"/>
      <c r="O90" s="431"/>
      <c r="P90" s="431" t="str">
        <f>IF(P89&gt;1.5,"đạt ","ko đạt ")</f>
        <v xml:space="preserve">đạt </v>
      </c>
      <c r="Q90" s="431" t="str">
        <f>IF(Q89&gt;1.5,"đạt ","ko đạt ")</f>
        <v xml:space="preserve">đạt </v>
      </c>
      <c r="R90" s="431"/>
      <c r="S90" s="314"/>
      <c r="T90" s="314"/>
      <c r="U90" s="207"/>
      <c r="V90" s="207"/>
      <c r="W90" s="207"/>
    </row>
    <row r="91" spans="1:23" ht="14.25" hidden="1" customHeight="1">
      <c r="A91" s="301"/>
      <c r="B91" s="268"/>
      <c r="C91" s="322" t="s">
        <v>129</v>
      </c>
      <c r="D91" s="432" t="s">
        <v>159</v>
      </c>
      <c r="E91" s="397" t="s">
        <v>160</v>
      </c>
      <c r="F91" s="308" t="s">
        <v>88</v>
      </c>
      <c r="G91" s="433">
        <v>1</v>
      </c>
      <c r="H91" s="434"/>
      <c r="I91" s="434"/>
      <c r="J91" s="434"/>
      <c r="K91" s="434"/>
      <c r="L91" s="435"/>
      <c r="M91" s="433">
        <v>1</v>
      </c>
      <c r="N91" s="434"/>
      <c r="O91" s="434"/>
      <c r="P91" s="434"/>
      <c r="Q91" s="434"/>
      <c r="R91" s="435"/>
      <c r="S91" s="424"/>
      <c r="T91" s="424"/>
      <c r="U91" s="238"/>
      <c r="V91" s="238"/>
      <c r="W91" s="238"/>
    </row>
    <row r="92" spans="1:23" ht="14.25" hidden="1">
      <c r="A92" s="301"/>
      <c r="B92" s="268"/>
      <c r="C92" s="321"/>
      <c r="D92" s="436"/>
      <c r="E92" s="399"/>
      <c r="F92" s="308" t="s">
        <v>132</v>
      </c>
      <c r="G92" s="438" t="str">
        <f>IF(G91=100%,"đạt ","ko đạt ")</f>
        <v xml:space="preserve">đạt </v>
      </c>
      <c r="H92" s="434"/>
      <c r="I92" s="434"/>
      <c r="J92" s="434"/>
      <c r="K92" s="434"/>
      <c r="L92" s="435"/>
      <c r="M92" s="438" t="str">
        <f>IF(M91=100%,"đạt ","ko đạt ")</f>
        <v xml:space="preserve">đạt </v>
      </c>
      <c r="N92" s="434"/>
      <c r="O92" s="434"/>
      <c r="P92" s="434"/>
      <c r="Q92" s="434"/>
      <c r="R92" s="435"/>
      <c r="S92" s="314"/>
      <c r="T92" s="314"/>
      <c r="U92" s="207"/>
      <c r="V92" s="207"/>
      <c r="W92" s="207"/>
    </row>
    <row r="93" spans="1:23" ht="14.25" hidden="1" customHeight="1">
      <c r="A93" s="301"/>
      <c r="B93" s="268"/>
      <c r="C93" s="329" t="s">
        <v>139</v>
      </c>
      <c r="D93" s="439" t="s">
        <v>161</v>
      </c>
      <c r="E93" s="440" t="s">
        <v>162</v>
      </c>
      <c r="F93" s="437"/>
      <c r="G93" s="441">
        <v>1</v>
      </c>
      <c r="H93" s="442"/>
      <c r="I93" s="442"/>
      <c r="J93" s="442"/>
      <c r="K93" s="442"/>
      <c r="L93" s="442"/>
      <c r="M93" s="442"/>
      <c r="N93" s="442"/>
      <c r="O93" s="442"/>
      <c r="P93" s="442"/>
      <c r="Q93" s="442"/>
      <c r="R93" s="443"/>
      <c r="S93" s="314"/>
      <c r="T93" s="314"/>
      <c r="U93" s="207"/>
      <c r="V93" s="207"/>
      <c r="W93" s="207"/>
    </row>
    <row r="94" spans="1:23" ht="14.25" hidden="1">
      <c r="A94" s="301"/>
      <c r="B94" s="268"/>
      <c r="C94" s="321"/>
      <c r="D94" s="436"/>
      <c r="E94" s="399"/>
      <c r="F94" s="437" t="s">
        <v>88</v>
      </c>
      <c r="G94" s="441" t="str">
        <f>IF(G93&lt;3,"đạt ","ko đạt ")</f>
        <v xml:space="preserve">đạt </v>
      </c>
      <c r="H94" s="442"/>
      <c r="I94" s="442"/>
      <c r="J94" s="442"/>
      <c r="K94" s="442"/>
      <c r="L94" s="442"/>
      <c r="M94" s="442"/>
      <c r="N94" s="442"/>
      <c r="O94" s="442"/>
      <c r="P94" s="442"/>
      <c r="Q94" s="442"/>
      <c r="R94" s="443"/>
      <c r="S94" s="314"/>
      <c r="T94" s="314"/>
      <c r="U94" s="207"/>
      <c r="V94" s="207"/>
      <c r="W94" s="207"/>
    </row>
    <row r="95" spans="1:23" ht="14.25" hidden="1" customHeight="1">
      <c r="A95" s="208">
        <v>17</v>
      </c>
      <c r="B95" s="270" t="s">
        <v>164</v>
      </c>
      <c r="C95" s="257" t="s">
        <v>139</v>
      </c>
      <c r="D95" s="226" t="s">
        <v>165</v>
      </c>
      <c r="E95" s="271">
        <v>1</v>
      </c>
      <c r="F95" s="252" t="s">
        <v>132</v>
      </c>
      <c r="G95" s="225">
        <v>0</v>
      </c>
      <c r="H95" s="225">
        <v>0</v>
      </c>
      <c r="I95" s="224">
        <v>1</v>
      </c>
      <c r="J95" s="225">
        <v>0</v>
      </c>
      <c r="K95" s="225">
        <v>0</v>
      </c>
      <c r="L95" s="225"/>
      <c r="M95" s="225"/>
      <c r="N95" s="225"/>
      <c r="O95" s="225"/>
      <c r="P95" s="225"/>
      <c r="Q95" s="225"/>
      <c r="R95" s="225"/>
      <c r="S95" s="207"/>
      <c r="T95" s="207"/>
      <c r="U95" s="207"/>
      <c r="V95" s="207"/>
      <c r="W95" s="207"/>
    </row>
    <row r="96" spans="1:23" ht="14.25" hidden="1">
      <c r="A96" s="208"/>
      <c r="B96" s="270"/>
      <c r="C96" s="258"/>
      <c r="D96" s="226"/>
      <c r="E96" s="271"/>
      <c r="F96" s="272" t="s">
        <v>88</v>
      </c>
      <c r="G96" s="273" t="str">
        <f>IF(G95&lt;=0,"đạt ","ko đạt ")</f>
        <v xml:space="preserve">đạt </v>
      </c>
      <c r="H96" s="273" t="str">
        <f>IF(H95&lt;=0,"đạt ","ko đạt ")</f>
        <v xml:space="preserve">đạt </v>
      </c>
      <c r="I96" s="273" t="str">
        <f>IF(I95&lt;=0,"đạt ","ko đạt ")</f>
        <v xml:space="preserve">ko đạt </v>
      </c>
      <c r="J96" s="273" t="str">
        <f>IF(J95&lt;=0,"đạt ","ko đạt ")</f>
        <v xml:space="preserve">đạt </v>
      </c>
      <c r="K96" s="273" t="str">
        <f>IF(K95&lt;=0,"đạt ","ko đạt ")</f>
        <v xml:space="preserve">đạt </v>
      </c>
      <c r="L96" s="273"/>
      <c r="M96" s="273"/>
      <c r="N96" s="273"/>
      <c r="O96" s="273"/>
      <c r="P96" s="273"/>
      <c r="Q96" s="273"/>
      <c r="R96" s="273"/>
      <c r="S96" s="207"/>
      <c r="T96" s="207"/>
      <c r="U96" s="207"/>
      <c r="V96" s="207"/>
      <c r="W96" s="207"/>
    </row>
    <row r="97" spans="1:23" ht="14.25" hidden="1" customHeight="1">
      <c r="A97" s="208"/>
      <c r="B97" s="270"/>
      <c r="C97" s="258" t="s">
        <v>129</v>
      </c>
      <c r="D97" s="226" t="s">
        <v>166</v>
      </c>
      <c r="E97" s="271">
        <v>1</v>
      </c>
      <c r="F97" s="252" t="s">
        <v>132</v>
      </c>
      <c r="G97" s="225">
        <v>0</v>
      </c>
      <c r="H97" s="225">
        <v>0</v>
      </c>
      <c r="I97" s="225">
        <v>0</v>
      </c>
      <c r="J97" s="225">
        <v>0</v>
      </c>
      <c r="K97" s="225">
        <v>0</v>
      </c>
      <c r="L97" s="225"/>
      <c r="M97" s="225"/>
      <c r="N97" s="225"/>
      <c r="O97" s="225"/>
      <c r="P97" s="225"/>
      <c r="Q97" s="225"/>
      <c r="R97" s="225"/>
      <c r="S97" s="207"/>
      <c r="T97" s="207"/>
      <c r="U97" s="207"/>
      <c r="V97" s="207"/>
      <c r="W97" s="207"/>
    </row>
    <row r="98" spans="1:23" ht="14.25" hidden="1">
      <c r="A98" s="208"/>
      <c r="B98" s="270"/>
      <c r="C98" s="258"/>
      <c r="D98" s="226"/>
      <c r="E98" s="271"/>
      <c r="F98" s="252" t="s">
        <v>88</v>
      </c>
      <c r="G98" s="225" t="str">
        <f>IF(G97&lt;=0,"đạt ","ko đạt ")</f>
        <v xml:space="preserve">đạt </v>
      </c>
      <c r="H98" s="225" t="str">
        <f>IF(H97&lt;=0,"đạt ","ko đạt ")</f>
        <v xml:space="preserve">đạt </v>
      </c>
      <c r="I98" s="225" t="str">
        <f>IF(I97&lt;=0,"đạt ","ko đạt ")</f>
        <v xml:space="preserve">đạt </v>
      </c>
      <c r="J98" s="225" t="str">
        <f>IF(J97&lt;=0,"đạt ","ko đạt ")</f>
        <v xml:space="preserve">đạt </v>
      </c>
      <c r="K98" s="225" t="str">
        <f>IF(K97&lt;=0,"đạt ","ko đạt ")</f>
        <v xml:space="preserve">đạt </v>
      </c>
      <c r="L98" s="225"/>
      <c r="M98" s="225"/>
      <c r="N98" s="225"/>
      <c r="O98" s="225"/>
      <c r="P98" s="225"/>
      <c r="Q98" s="225"/>
      <c r="R98" s="225"/>
      <c r="S98" s="207"/>
      <c r="T98" s="207"/>
      <c r="U98" s="207"/>
      <c r="V98" s="207"/>
      <c r="W98" s="207"/>
    </row>
    <row r="99" spans="1:23" ht="14.25" hidden="1" customHeight="1">
      <c r="A99" s="208"/>
      <c r="B99" s="270"/>
      <c r="C99" s="258" t="s">
        <v>129</v>
      </c>
      <c r="D99" s="226" t="s">
        <v>167</v>
      </c>
      <c r="E99" s="271">
        <v>1</v>
      </c>
      <c r="F99" s="252" t="s">
        <v>132</v>
      </c>
      <c r="G99" s="253">
        <v>1</v>
      </c>
      <c r="H99" s="253">
        <v>1</v>
      </c>
      <c r="I99" s="253">
        <v>1</v>
      </c>
      <c r="J99" s="253">
        <v>1</v>
      </c>
      <c r="K99" s="253">
        <v>1</v>
      </c>
      <c r="L99" s="253"/>
      <c r="M99" s="253"/>
      <c r="N99" s="253"/>
      <c r="O99" s="253"/>
      <c r="P99" s="253"/>
      <c r="Q99" s="253"/>
      <c r="R99" s="253"/>
      <c r="S99" s="207"/>
      <c r="T99" s="207"/>
      <c r="U99" s="207"/>
      <c r="V99" s="207"/>
      <c r="W99" s="207"/>
    </row>
    <row r="100" spans="1:23" ht="14.25" hidden="1">
      <c r="A100" s="208"/>
      <c r="B100" s="270"/>
      <c r="C100" s="258"/>
      <c r="D100" s="226"/>
      <c r="E100" s="271"/>
      <c r="F100" s="252" t="s">
        <v>88</v>
      </c>
      <c r="G100" s="225" t="str">
        <f>IF(G99&lt;=100%,"đạt ","ko đạt ")</f>
        <v xml:space="preserve">đạt </v>
      </c>
      <c r="H100" s="225" t="str">
        <f>IF(H99&lt;=100%,"đạt ","ko đạt ")</f>
        <v xml:space="preserve">đạt </v>
      </c>
      <c r="I100" s="225" t="str">
        <f>IF(I99&lt;=100%,"đạt ","ko đạt ")</f>
        <v xml:space="preserve">đạt </v>
      </c>
      <c r="J100" s="225" t="str">
        <f>IF(J99&lt;=100%,"đạt ","ko đạt ")</f>
        <v xml:space="preserve">đạt </v>
      </c>
      <c r="K100" s="225" t="str">
        <f>IF(K99&lt;=100%,"đạt ","ko đạt ")</f>
        <v xml:space="preserve">đạt </v>
      </c>
      <c r="L100" s="225"/>
      <c r="M100" s="225"/>
      <c r="N100" s="225"/>
      <c r="O100" s="225"/>
      <c r="P100" s="225"/>
      <c r="Q100" s="225"/>
      <c r="R100" s="225"/>
      <c r="S100" s="207"/>
      <c r="T100" s="207"/>
      <c r="U100" s="207"/>
      <c r="V100" s="207"/>
      <c r="W100" s="207"/>
    </row>
    <row r="101" spans="1:23" ht="14.25" hidden="1" customHeight="1">
      <c r="A101" s="208"/>
      <c r="B101" s="270"/>
      <c r="C101" s="257" t="s">
        <v>139</v>
      </c>
      <c r="D101" s="226" t="s">
        <v>168</v>
      </c>
      <c r="E101" s="271">
        <v>1</v>
      </c>
      <c r="F101" s="252" t="s">
        <v>132</v>
      </c>
      <c r="G101" s="225">
        <v>0</v>
      </c>
      <c r="H101" s="225">
        <v>0</v>
      </c>
      <c r="I101" s="225">
        <v>0</v>
      </c>
      <c r="J101" s="225">
        <v>0</v>
      </c>
      <c r="K101" s="225">
        <v>0</v>
      </c>
      <c r="L101" s="225"/>
      <c r="M101" s="225"/>
      <c r="N101" s="225"/>
      <c r="O101" s="225"/>
      <c r="P101" s="225"/>
      <c r="Q101" s="225"/>
      <c r="R101" s="225"/>
      <c r="S101" s="207"/>
      <c r="T101" s="207"/>
      <c r="U101" s="207"/>
      <c r="V101" s="207"/>
      <c r="W101" s="207"/>
    </row>
    <row r="102" spans="1:23" ht="15" hidden="1" thickBot="1">
      <c r="A102" s="227"/>
      <c r="B102" s="274"/>
      <c r="C102" s="275"/>
      <c r="D102" s="276"/>
      <c r="E102" s="277"/>
      <c r="F102" s="278" t="s">
        <v>88</v>
      </c>
      <c r="G102" s="279" t="str">
        <f>IF(G101&lt;=0,"đạt ","ko đạt ")</f>
        <v xml:space="preserve">đạt </v>
      </c>
      <c r="H102" s="279" t="str">
        <f>IF(H101&lt;=0,"đạt ","ko đạt ")</f>
        <v xml:space="preserve">đạt </v>
      </c>
      <c r="I102" s="279" t="str">
        <f>IF(I101&lt;=0,"đạt ","ko đạt ")</f>
        <v xml:space="preserve">đạt </v>
      </c>
      <c r="J102" s="279" t="str">
        <f>IF(J101&lt;=0,"đạt ","ko đạt ")</f>
        <v xml:space="preserve">đạt </v>
      </c>
      <c r="K102" s="279" t="str">
        <f>IF(K101&lt;=0,"đạt ","ko đạt ")</f>
        <v xml:space="preserve">đạt </v>
      </c>
      <c r="L102" s="279"/>
      <c r="M102" s="279"/>
      <c r="N102" s="279"/>
      <c r="O102" s="279"/>
      <c r="P102" s="279"/>
      <c r="Q102" s="279"/>
      <c r="R102" s="279"/>
      <c r="S102" s="280"/>
      <c r="T102" s="280"/>
      <c r="U102" s="280"/>
      <c r="V102" s="280"/>
      <c r="W102" s="280"/>
    </row>
    <row r="103" spans="1:23" ht="14.25" hidden="1">
      <c r="A103" s="228"/>
      <c r="B103" s="281"/>
      <c r="C103" s="282"/>
      <c r="D103" s="283"/>
      <c r="E103" s="284"/>
      <c r="F103" s="272"/>
      <c r="G103" s="273"/>
      <c r="H103" s="273"/>
      <c r="I103" s="273"/>
      <c r="J103" s="273"/>
      <c r="K103" s="273"/>
      <c r="L103" s="273"/>
      <c r="M103" s="273"/>
      <c r="N103" s="273"/>
      <c r="O103" s="273"/>
      <c r="P103" s="273"/>
      <c r="Q103" s="273"/>
      <c r="R103" s="273"/>
      <c r="S103" s="237"/>
      <c r="T103" s="237"/>
      <c r="U103" s="237"/>
      <c r="V103" s="237"/>
      <c r="W103" s="237"/>
    </row>
    <row r="104" spans="1:23" ht="14.25" hidden="1" customHeight="1">
      <c r="A104" s="228"/>
      <c r="B104" s="187" t="s">
        <v>169</v>
      </c>
      <c r="C104" s="187" t="s">
        <v>109</v>
      </c>
      <c r="D104" s="198" t="s">
        <v>157</v>
      </c>
      <c r="E104" s="202" t="s">
        <v>170</v>
      </c>
      <c r="F104" s="189" t="s">
        <v>132</v>
      </c>
      <c r="G104" s="189"/>
      <c r="H104" s="189"/>
      <c r="I104" s="189"/>
      <c r="J104" s="189"/>
      <c r="K104" s="189"/>
      <c r="L104" s="189"/>
      <c r="M104" s="207">
        <v>0</v>
      </c>
      <c r="N104" s="207">
        <v>0</v>
      </c>
      <c r="O104" s="207">
        <v>0</v>
      </c>
      <c r="P104" s="207">
        <v>0</v>
      </c>
      <c r="Q104" s="207">
        <v>0</v>
      </c>
      <c r="R104" s="207"/>
      <c r="S104" s="207"/>
      <c r="T104" s="207"/>
      <c r="U104" s="207"/>
      <c r="V104" s="207"/>
      <c r="W104" s="207"/>
    </row>
    <row r="105" spans="1:23" ht="14.25" hidden="1">
      <c r="A105" s="228"/>
      <c r="B105" s="187"/>
      <c r="C105" s="187"/>
      <c r="D105" s="198"/>
      <c r="E105" s="202"/>
      <c r="F105" s="189" t="s">
        <v>88</v>
      </c>
      <c r="G105" s="189"/>
      <c r="H105" s="189"/>
      <c r="I105" s="189"/>
      <c r="J105" s="189"/>
      <c r="K105" s="189"/>
      <c r="L105" s="189"/>
      <c r="M105" s="207" t="str">
        <f>IF(M104&lt;=0,"đạt ","ko đạt ")</f>
        <v xml:space="preserve">đạt </v>
      </c>
      <c r="N105" s="207" t="str">
        <f>IF(N104&lt;=0,"đạt ","ko đạt ")</f>
        <v xml:space="preserve">đạt </v>
      </c>
      <c r="O105" s="207" t="str">
        <f>IF(O104&lt;=0,"đạt ","ko đạt ")</f>
        <v xml:space="preserve">đạt </v>
      </c>
      <c r="P105" s="207" t="str">
        <f>IF(P104&lt;=0,"đạt ","ko đạt ")</f>
        <v xml:space="preserve">đạt </v>
      </c>
      <c r="Q105" s="207" t="str">
        <f>IF(Q104&lt;=0,"đạt ","ko đạt ")</f>
        <v xml:space="preserve">đạt </v>
      </c>
      <c r="R105" s="207"/>
      <c r="S105" s="238"/>
      <c r="T105" s="238"/>
      <c r="U105" s="238"/>
      <c r="V105" s="238"/>
      <c r="W105" s="238"/>
    </row>
    <row r="106" spans="1:23" ht="14.25" hidden="1" customHeight="1">
      <c r="A106" s="228"/>
      <c r="B106" s="187"/>
      <c r="C106" s="187"/>
      <c r="D106" s="198" t="s">
        <v>171</v>
      </c>
      <c r="E106" s="202" t="s">
        <v>158</v>
      </c>
      <c r="F106" s="189" t="s">
        <v>132</v>
      </c>
      <c r="G106" s="189"/>
      <c r="H106" s="189"/>
      <c r="I106" s="189"/>
      <c r="J106" s="189"/>
      <c r="K106" s="189"/>
      <c r="L106" s="189"/>
      <c r="M106" s="207">
        <v>0</v>
      </c>
      <c r="N106" s="207">
        <v>0</v>
      </c>
      <c r="O106" s="207">
        <v>0</v>
      </c>
      <c r="P106" s="207">
        <v>0</v>
      </c>
      <c r="Q106" s="207">
        <v>0</v>
      </c>
      <c r="R106" s="207"/>
      <c r="S106" s="207"/>
      <c r="T106" s="207"/>
      <c r="U106" s="207"/>
      <c r="V106" s="207"/>
      <c r="W106" s="207"/>
    </row>
    <row r="107" spans="1:23" ht="14.25" hidden="1">
      <c r="A107" s="228"/>
      <c r="B107" s="187"/>
      <c r="C107" s="187"/>
      <c r="D107" s="198"/>
      <c r="E107" s="202"/>
      <c r="F107" s="189" t="s">
        <v>88</v>
      </c>
      <c r="G107" s="189"/>
      <c r="H107" s="189"/>
      <c r="I107" s="189"/>
      <c r="J107" s="189"/>
      <c r="K107" s="189"/>
      <c r="L107" s="189"/>
      <c r="M107" s="207" t="str">
        <f>IF(M106&lt;=0,"đạt ","ko đạt ")</f>
        <v xml:space="preserve">đạt </v>
      </c>
      <c r="N107" s="207" t="str">
        <f>IF(N106&lt;=0,"đạt ","ko đạt ")</f>
        <v xml:space="preserve">đạt </v>
      </c>
      <c r="O107" s="207" t="str">
        <f>IF(O106&lt;=0,"đạt ","ko đạt ")</f>
        <v xml:space="preserve">đạt </v>
      </c>
      <c r="P107" s="207" t="str">
        <f>IF(P106&lt;=0,"đạt ","ko đạt ")</f>
        <v xml:space="preserve">đạt </v>
      </c>
      <c r="Q107" s="207" t="str">
        <f>IF(Q106&lt;=0,"đạt ","ko đạt ")</f>
        <v xml:space="preserve">đạt </v>
      </c>
      <c r="R107" s="207"/>
      <c r="S107" s="207"/>
      <c r="T107" s="207"/>
      <c r="U107" s="207"/>
      <c r="V107" s="207"/>
      <c r="W107" s="207"/>
    </row>
    <row r="108" spans="1:23" ht="14.25" hidden="1" customHeight="1">
      <c r="A108" s="228"/>
      <c r="B108" s="187"/>
      <c r="C108" s="187"/>
      <c r="D108" s="198" t="s">
        <v>159</v>
      </c>
      <c r="E108" s="202">
        <v>1</v>
      </c>
      <c r="F108" s="189" t="s">
        <v>132</v>
      </c>
      <c r="G108" s="189"/>
      <c r="H108" s="189"/>
      <c r="I108" s="189"/>
      <c r="J108" s="189"/>
      <c r="K108" s="189"/>
      <c r="L108" s="189"/>
      <c r="M108" s="238">
        <v>1</v>
      </c>
      <c r="N108" s="238">
        <v>1</v>
      </c>
      <c r="O108" s="238">
        <v>1</v>
      </c>
      <c r="P108" s="238">
        <v>1</v>
      </c>
      <c r="Q108" s="238">
        <v>1</v>
      </c>
      <c r="R108" s="238"/>
      <c r="S108" s="207"/>
      <c r="T108" s="207"/>
      <c r="U108" s="207"/>
      <c r="V108" s="207"/>
      <c r="W108" s="207"/>
    </row>
    <row r="109" spans="1:23" ht="14.25" hidden="1">
      <c r="A109" s="228"/>
      <c r="B109" s="187"/>
      <c r="C109" s="187"/>
      <c r="D109" s="198"/>
      <c r="E109" s="202"/>
      <c r="F109" s="189" t="s">
        <v>88</v>
      </c>
      <c r="G109" s="189"/>
      <c r="H109" s="189"/>
      <c r="I109" s="189"/>
      <c r="J109" s="189"/>
      <c r="K109" s="189"/>
      <c r="L109" s="189"/>
      <c r="M109" s="207" t="str">
        <f>IF(M108&lt;=100%,"đạt ","ko đạt ")</f>
        <v xml:space="preserve">đạt </v>
      </c>
      <c r="N109" s="207" t="str">
        <f>IF(N108&lt;=100%,"đạt ","ko đạt ")</f>
        <v xml:space="preserve">đạt </v>
      </c>
      <c r="O109" s="207" t="str">
        <f>IF(O108&lt;=100%,"đạt ","ko đạt ")</f>
        <v xml:space="preserve">đạt </v>
      </c>
      <c r="P109" s="207" t="str">
        <f>IF(P108&lt;=100%,"đạt ","ko đạt ")</f>
        <v xml:space="preserve">đạt </v>
      </c>
      <c r="Q109" s="207" t="str">
        <f>IF(Q108&lt;=100%,"đạt ","ko đạt ")</f>
        <v xml:space="preserve">đạt </v>
      </c>
      <c r="R109" s="207"/>
      <c r="S109" s="207"/>
      <c r="T109" s="207"/>
      <c r="U109" s="207"/>
      <c r="V109" s="207"/>
      <c r="W109" s="207"/>
    </row>
    <row r="110" spans="1:23" ht="14.25" hidden="1" customHeight="1">
      <c r="A110" s="228"/>
      <c r="B110" s="187"/>
      <c r="C110" s="187"/>
      <c r="D110" s="198" t="s">
        <v>172</v>
      </c>
      <c r="E110" s="202" t="s">
        <v>158</v>
      </c>
      <c r="F110" s="189" t="s">
        <v>132</v>
      </c>
      <c r="G110" s="189"/>
      <c r="H110" s="189"/>
      <c r="I110" s="189"/>
      <c r="J110" s="189"/>
      <c r="K110" s="189"/>
      <c r="L110" s="189"/>
      <c r="M110" s="207">
        <v>0</v>
      </c>
      <c r="N110" s="207">
        <v>0</v>
      </c>
      <c r="O110" s="207">
        <v>0</v>
      </c>
      <c r="P110" s="207">
        <v>0</v>
      </c>
      <c r="Q110" s="207">
        <v>0</v>
      </c>
      <c r="R110" s="207"/>
      <c r="S110" s="207"/>
      <c r="T110" s="207"/>
      <c r="U110" s="207"/>
      <c r="V110" s="207"/>
      <c r="W110" s="207"/>
    </row>
    <row r="111" spans="1:23" ht="14.25" hidden="1">
      <c r="A111" s="228"/>
      <c r="B111" s="187"/>
      <c r="C111" s="187"/>
      <c r="D111" s="198"/>
      <c r="E111" s="202"/>
      <c r="F111" s="189" t="s">
        <v>88</v>
      </c>
      <c r="G111" s="189"/>
      <c r="H111" s="189"/>
      <c r="I111" s="189"/>
      <c r="J111" s="189"/>
      <c r="K111" s="189"/>
      <c r="L111" s="189"/>
      <c r="M111" s="207" t="str">
        <f>IF(M110&lt;=0,"đạt ","ko đạt ")</f>
        <v xml:space="preserve">đạt </v>
      </c>
      <c r="N111" s="207" t="str">
        <f>IF(N110&lt;=0,"đạt ","ko đạt ")</f>
        <v xml:space="preserve">đạt </v>
      </c>
      <c r="O111" s="207" t="str">
        <f>IF(O110&lt;=0,"đạt ","ko đạt ")</f>
        <v xml:space="preserve">đạt </v>
      </c>
      <c r="P111" s="207" t="str">
        <f>IF(P110&lt;=0,"đạt ","ko đạt ")</f>
        <v xml:space="preserve">đạt </v>
      </c>
      <c r="Q111" s="207" t="str">
        <f>IF(Q110&lt;=0,"đạt ","ko đạt ")</f>
        <v xml:space="preserve">đạt </v>
      </c>
      <c r="R111" s="207"/>
      <c r="S111" s="207"/>
      <c r="T111" s="207"/>
      <c r="U111" s="207"/>
      <c r="V111" s="207"/>
      <c r="W111" s="207"/>
    </row>
    <row r="112" spans="1:23" ht="14.25" hidden="1" customHeight="1">
      <c r="A112" s="228"/>
      <c r="B112" s="187"/>
      <c r="C112" s="187"/>
      <c r="D112" s="198" t="s">
        <v>173</v>
      </c>
      <c r="E112" s="202" t="s">
        <v>158</v>
      </c>
      <c r="F112" s="189" t="s">
        <v>132</v>
      </c>
      <c r="G112" s="189"/>
      <c r="H112" s="189"/>
      <c r="I112" s="189"/>
      <c r="J112" s="189"/>
      <c r="K112" s="189"/>
      <c r="L112" s="189"/>
      <c r="M112" s="207">
        <v>0</v>
      </c>
      <c r="N112" s="207">
        <v>0</v>
      </c>
      <c r="O112" s="207">
        <v>0</v>
      </c>
      <c r="P112" s="207">
        <v>0</v>
      </c>
      <c r="Q112" s="207">
        <v>0</v>
      </c>
      <c r="R112" s="207"/>
      <c r="S112" s="207"/>
      <c r="T112" s="207"/>
      <c r="U112" s="207"/>
      <c r="V112" s="207"/>
      <c r="W112" s="207"/>
    </row>
    <row r="113" spans="1:23" ht="14.25" hidden="1">
      <c r="A113" s="228"/>
      <c r="B113" s="187"/>
      <c r="C113" s="187"/>
      <c r="D113" s="198"/>
      <c r="E113" s="202"/>
      <c r="F113" s="189" t="s">
        <v>88</v>
      </c>
      <c r="G113" s="189"/>
      <c r="H113" s="189"/>
      <c r="I113" s="189"/>
      <c r="J113" s="189"/>
      <c r="K113" s="189"/>
      <c r="L113" s="189"/>
      <c r="M113" s="207" t="str">
        <f>IF(M112&lt;=0,"đạt ","ko đạt ")</f>
        <v xml:space="preserve">đạt </v>
      </c>
      <c r="N113" s="207" t="str">
        <f>IF(N112&lt;=0,"đạt ","ko đạt ")</f>
        <v xml:space="preserve">đạt </v>
      </c>
      <c r="O113" s="207" t="str">
        <f>IF(O112&lt;=0,"đạt ","ko đạt ")</f>
        <v xml:space="preserve">đạt </v>
      </c>
      <c r="P113" s="207" t="str">
        <f>IF(P112&lt;=0,"đạt ","ko đạt ")</f>
        <v xml:space="preserve">đạt </v>
      </c>
      <c r="Q113" s="207" t="str">
        <f>IF(Q112&lt;=0,"đạt ","ko đạt ")</f>
        <v xml:space="preserve">đạt </v>
      </c>
      <c r="R113" s="207"/>
      <c r="S113" s="207"/>
      <c r="T113" s="207"/>
      <c r="U113" s="207"/>
      <c r="V113" s="207"/>
      <c r="W113" s="207"/>
    </row>
    <row r="114" spans="1:23" ht="14.25" hidden="1" customHeight="1">
      <c r="A114" s="228"/>
      <c r="B114" s="187"/>
      <c r="C114" s="187"/>
      <c r="D114" s="198" t="s">
        <v>174</v>
      </c>
      <c r="E114" s="202" t="s">
        <v>158</v>
      </c>
      <c r="F114" s="189" t="s">
        <v>132</v>
      </c>
      <c r="G114" s="189"/>
      <c r="H114" s="189"/>
      <c r="I114" s="189"/>
      <c r="J114" s="189"/>
      <c r="K114" s="189"/>
      <c r="L114" s="189"/>
      <c r="M114" s="207">
        <v>0</v>
      </c>
      <c r="N114" s="207">
        <v>0</v>
      </c>
      <c r="O114" s="207">
        <v>0</v>
      </c>
      <c r="P114" s="207">
        <v>0</v>
      </c>
      <c r="Q114" s="207">
        <v>0</v>
      </c>
      <c r="R114" s="207"/>
      <c r="S114" s="207"/>
      <c r="T114" s="207"/>
      <c r="U114" s="207"/>
      <c r="V114" s="207"/>
      <c r="W114" s="207"/>
    </row>
    <row r="115" spans="1:23" ht="14.25" hidden="1">
      <c r="A115" s="228"/>
      <c r="B115" s="187"/>
      <c r="C115" s="187"/>
      <c r="D115" s="198"/>
      <c r="E115" s="202"/>
      <c r="F115" s="189" t="s">
        <v>88</v>
      </c>
      <c r="G115" s="189"/>
      <c r="H115" s="189"/>
      <c r="I115" s="189"/>
      <c r="J115" s="189"/>
      <c r="K115" s="189"/>
      <c r="L115" s="189"/>
      <c r="M115" s="207" t="str">
        <f>IF(M114&lt;=0,"đạt ","ko đạt ")</f>
        <v xml:space="preserve">đạt </v>
      </c>
      <c r="N115" s="207" t="str">
        <f>IF(N114&lt;=0,"đạt ","ko đạt ")</f>
        <v xml:space="preserve">đạt </v>
      </c>
      <c r="O115" s="207" t="str">
        <f>IF(O114&lt;=0,"đạt ","ko đạt ")</f>
        <v xml:space="preserve">đạt </v>
      </c>
      <c r="P115" s="207" t="str">
        <f>IF(P114&lt;=0,"đạt ","ko đạt ")</f>
        <v xml:space="preserve">đạt </v>
      </c>
      <c r="Q115" s="207" t="str">
        <f>IF(Q114&lt;=0,"đạt ","ko đạt ")</f>
        <v xml:space="preserve">đạt </v>
      </c>
      <c r="R115" s="207"/>
      <c r="S115" s="207"/>
      <c r="T115" s="207"/>
      <c r="U115" s="207"/>
      <c r="V115" s="207"/>
      <c r="W115" s="207"/>
    </row>
    <row r="116" spans="1:23" ht="14.25" hidden="1" customHeight="1">
      <c r="A116" s="228"/>
      <c r="B116" s="187" t="s">
        <v>175</v>
      </c>
      <c r="C116" s="187" t="s">
        <v>109</v>
      </c>
      <c r="D116" s="198" t="s">
        <v>157</v>
      </c>
      <c r="E116" s="202" t="s">
        <v>170</v>
      </c>
      <c r="F116" s="189" t="s">
        <v>132</v>
      </c>
      <c r="G116" s="189"/>
      <c r="H116" s="189"/>
      <c r="I116" s="189"/>
      <c r="J116" s="189"/>
      <c r="K116" s="189"/>
      <c r="L116" s="189"/>
      <c r="M116" s="207">
        <v>0</v>
      </c>
      <c r="N116" s="207">
        <v>0</v>
      </c>
      <c r="O116" s="285">
        <v>2</v>
      </c>
      <c r="P116" s="207"/>
      <c r="Q116" s="207">
        <v>0</v>
      </c>
      <c r="R116" s="207"/>
      <c r="S116" s="207"/>
      <c r="T116" s="207"/>
      <c r="U116" s="207"/>
      <c r="V116" s="207"/>
      <c r="W116" s="207"/>
    </row>
    <row r="117" spans="1:23" ht="14.25" hidden="1">
      <c r="A117" s="228"/>
      <c r="B117" s="187"/>
      <c r="C117" s="187"/>
      <c r="D117" s="198"/>
      <c r="E117" s="202"/>
      <c r="F117" s="189" t="s">
        <v>88</v>
      </c>
      <c r="G117" s="189"/>
      <c r="H117" s="189"/>
      <c r="I117" s="189"/>
      <c r="J117" s="189"/>
      <c r="K117" s="189"/>
      <c r="L117" s="189"/>
      <c r="M117" s="207" t="str">
        <f>IF(M116&lt;=0,"đạt ","ko đạt ")</f>
        <v xml:space="preserve">đạt </v>
      </c>
      <c r="N117" s="207" t="str">
        <f>IF(N116&lt;=0,"đạt ","ko đạt ")</f>
        <v xml:space="preserve">đạt </v>
      </c>
      <c r="O117" s="207" t="str">
        <f>IF(O116&lt;=0,"đạt ","ko đạt ")</f>
        <v xml:space="preserve">ko đạt </v>
      </c>
      <c r="P117" s="207" t="str">
        <f>IF(P116&lt;=0,"đạt ","ko đạt ")</f>
        <v xml:space="preserve">đạt </v>
      </c>
      <c r="Q117" s="207" t="str">
        <f>IF(Q116&lt;=0,"đạt ","ko đạt ")</f>
        <v xml:space="preserve">đạt </v>
      </c>
      <c r="R117" s="207"/>
      <c r="S117" s="238"/>
      <c r="T117" s="238"/>
      <c r="U117" s="238"/>
      <c r="V117" s="238"/>
      <c r="W117" s="238"/>
    </row>
    <row r="118" spans="1:23" ht="14.25" hidden="1" customHeight="1">
      <c r="A118" s="228"/>
      <c r="B118" s="187"/>
      <c r="C118" s="187"/>
      <c r="D118" s="198" t="s">
        <v>171</v>
      </c>
      <c r="E118" s="202" t="s">
        <v>158</v>
      </c>
      <c r="F118" s="189" t="s">
        <v>132</v>
      </c>
      <c r="G118" s="189"/>
      <c r="H118" s="189"/>
      <c r="I118" s="189"/>
      <c r="J118" s="189"/>
      <c r="K118" s="189"/>
      <c r="L118" s="189"/>
      <c r="M118" s="207">
        <v>0</v>
      </c>
      <c r="N118" s="207">
        <v>0</v>
      </c>
      <c r="O118" s="207">
        <v>0</v>
      </c>
      <c r="P118" s="207">
        <v>0</v>
      </c>
      <c r="Q118" s="207">
        <v>0</v>
      </c>
      <c r="R118" s="207"/>
      <c r="S118" s="207"/>
      <c r="T118" s="207"/>
      <c r="U118" s="207"/>
      <c r="V118" s="207"/>
      <c r="W118" s="207"/>
    </row>
    <row r="119" spans="1:23" ht="14.25" hidden="1">
      <c r="A119" s="228"/>
      <c r="B119" s="187"/>
      <c r="C119" s="187"/>
      <c r="D119" s="198"/>
      <c r="E119" s="202"/>
      <c r="F119" s="189" t="s">
        <v>88</v>
      </c>
      <c r="G119" s="189"/>
      <c r="H119" s="189"/>
      <c r="I119" s="189"/>
      <c r="J119" s="189"/>
      <c r="K119" s="189"/>
      <c r="L119" s="189"/>
      <c r="M119" s="207" t="str">
        <f>IF(M118&lt;=0,"đạt ","ko đạt ")</f>
        <v xml:space="preserve">đạt </v>
      </c>
      <c r="N119" s="207" t="str">
        <f>IF(N118&lt;=0,"đạt ","ko đạt ")</f>
        <v xml:space="preserve">đạt </v>
      </c>
      <c r="O119" s="207" t="str">
        <f>IF(O118&lt;=0,"đạt ","ko đạt ")</f>
        <v xml:space="preserve">đạt </v>
      </c>
      <c r="P119" s="207" t="str">
        <f>IF(P118&lt;=0,"đạt ","ko đạt ")</f>
        <v xml:space="preserve">đạt </v>
      </c>
      <c r="Q119" s="207" t="str">
        <f>IF(Q118&lt;=0,"đạt ","ko đạt ")</f>
        <v xml:space="preserve">đạt </v>
      </c>
      <c r="R119" s="207"/>
      <c r="S119" s="207"/>
      <c r="T119" s="207"/>
      <c r="U119" s="207"/>
      <c r="V119" s="207"/>
      <c r="W119" s="207"/>
    </row>
    <row r="120" spans="1:23" ht="14.25" hidden="1" customHeight="1">
      <c r="A120" s="228"/>
      <c r="B120" s="187"/>
      <c r="C120" s="187"/>
      <c r="D120" s="198" t="s">
        <v>159</v>
      </c>
      <c r="E120" s="202">
        <v>1</v>
      </c>
      <c r="F120" s="189" t="s">
        <v>132</v>
      </c>
      <c r="G120" s="189"/>
      <c r="H120" s="189"/>
      <c r="I120" s="189"/>
      <c r="J120" s="189"/>
      <c r="K120" s="189"/>
      <c r="L120" s="189"/>
      <c r="M120" s="238">
        <v>1</v>
      </c>
      <c r="N120" s="238">
        <v>1</v>
      </c>
      <c r="O120" s="238">
        <v>1</v>
      </c>
      <c r="P120" s="238">
        <v>1</v>
      </c>
      <c r="Q120" s="238">
        <v>0.8</v>
      </c>
      <c r="R120" s="238"/>
      <c r="S120" s="207"/>
      <c r="T120" s="207"/>
      <c r="U120" s="207"/>
      <c r="V120" s="207"/>
      <c r="W120" s="207"/>
    </row>
    <row r="121" spans="1:23" ht="14.25" hidden="1">
      <c r="A121" s="228"/>
      <c r="B121" s="187"/>
      <c r="C121" s="187"/>
      <c r="D121" s="198"/>
      <c r="E121" s="202"/>
      <c r="F121" s="189" t="s">
        <v>88</v>
      </c>
      <c r="G121" s="189"/>
      <c r="H121" s="189"/>
      <c r="I121" s="189"/>
      <c r="J121" s="189"/>
      <c r="K121" s="189"/>
      <c r="L121" s="189"/>
      <c r="M121" s="207" t="str">
        <f>IF(M120&lt;=100%,"đạt ","ko đạt ")</f>
        <v xml:space="preserve">đạt </v>
      </c>
      <c r="N121" s="207" t="str">
        <f>IF(N120&lt;=100%,"đạt ","ko đạt ")</f>
        <v xml:space="preserve">đạt </v>
      </c>
      <c r="O121" s="207" t="str">
        <f>IF(O120&lt;=100%,"đạt ","ko đạt ")</f>
        <v xml:space="preserve">đạt </v>
      </c>
      <c r="P121" s="207" t="str">
        <f>IF(P120&lt;=100%,"đạt ","ko đạt ")</f>
        <v xml:space="preserve">đạt </v>
      </c>
      <c r="Q121" s="207" t="str">
        <f>IF(Q120&lt;=100%,"đạt ","ko đạt ")</f>
        <v xml:space="preserve">đạt </v>
      </c>
      <c r="R121" s="207"/>
      <c r="S121" s="207"/>
      <c r="T121" s="207"/>
      <c r="U121" s="207"/>
      <c r="V121" s="207"/>
      <c r="W121" s="207"/>
    </row>
    <row r="122" spans="1:23" ht="14.25" hidden="1" customHeight="1">
      <c r="A122" s="228"/>
      <c r="B122" s="187"/>
      <c r="C122" s="187"/>
      <c r="D122" s="198" t="s">
        <v>172</v>
      </c>
      <c r="E122" s="202" t="s">
        <v>158</v>
      </c>
      <c r="F122" s="189" t="s">
        <v>132</v>
      </c>
      <c r="G122" s="189"/>
      <c r="H122" s="189"/>
      <c r="I122" s="189"/>
      <c r="J122" s="189"/>
      <c r="K122" s="189"/>
      <c r="L122" s="189"/>
      <c r="M122" s="207">
        <v>0</v>
      </c>
      <c r="N122" s="207">
        <v>0</v>
      </c>
      <c r="O122" s="207">
        <v>0</v>
      </c>
      <c r="P122" s="207">
        <v>0</v>
      </c>
      <c r="Q122" s="207">
        <v>0</v>
      </c>
      <c r="R122" s="207"/>
      <c r="S122" s="207"/>
      <c r="T122" s="207"/>
      <c r="U122" s="207"/>
      <c r="V122" s="207"/>
      <c r="W122" s="207"/>
    </row>
    <row r="123" spans="1:23" ht="14.25" hidden="1">
      <c r="A123" s="228"/>
      <c r="B123" s="187"/>
      <c r="C123" s="187"/>
      <c r="D123" s="198"/>
      <c r="E123" s="202"/>
      <c r="F123" s="189" t="s">
        <v>88</v>
      </c>
      <c r="G123" s="189"/>
      <c r="H123" s="189"/>
      <c r="I123" s="189"/>
      <c r="J123" s="189"/>
      <c r="K123" s="189"/>
      <c r="L123" s="189"/>
      <c r="M123" s="207" t="str">
        <f>IF(M122&lt;=0,"đạt ","ko đạt ")</f>
        <v xml:space="preserve">đạt </v>
      </c>
      <c r="N123" s="207" t="str">
        <f>IF(N122&lt;=0,"đạt ","ko đạt ")</f>
        <v xml:space="preserve">đạt </v>
      </c>
      <c r="O123" s="207" t="str">
        <f>IF(O122&lt;=0,"đạt ","ko đạt ")</f>
        <v xml:space="preserve">đạt </v>
      </c>
      <c r="P123" s="207" t="str">
        <f>IF(P122&lt;=0,"đạt ","ko đạt ")</f>
        <v xml:space="preserve">đạt </v>
      </c>
      <c r="Q123" s="207" t="str">
        <f>IF(Q122&lt;=0,"đạt ","ko đạt ")</f>
        <v xml:space="preserve">đạt </v>
      </c>
      <c r="R123" s="207"/>
      <c r="S123" s="207"/>
      <c r="T123" s="207"/>
      <c r="U123" s="207"/>
      <c r="V123" s="207"/>
      <c r="W123" s="207"/>
    </row>
    <row r="124" spans="1:23" ht="14.25" hidden="1" customHeight="1">
      <c r="A124" s="228"/>
      <c r="B124" s="187"/>
      <c r="C124" s="187"/>
      <c r="D124" s="198" t="s">
        <v>173</v>
      </c>
      <c r="E124" s="202" t="s">
        <v>158</v>
      </c>
      <c r="F124" s="189" t="s">
        <v>132</v>
      </c>
      <c r="G124" s="189"/>
      <c r="H124" s="189"/>
      <c r="I124" s="189"/>
      <c r="J124" s="189"/>
      <c r="K124" s="189"/>
      <c r="L124" s="189"/>
      <c r="M124" s="207">
        <v>0</v>
      </c>
      <c r="N124" s="207">
        <v>0</v>
      </c>
      <c r="O124" s="207">
        <v>0</v>
      </c>
      <c r="P124" s="207">
        <v>0</v>
      </c>
      <c r="Q124" s="207">
        <v>0</v>
      </c>
      <c r="R124" s="207"/>
      <c r="S124" s="207"/>
      <c r="T124" s="207"/>
      <c r="U124" s="207"/>
      <c r="V124" s="207"/>
      <c r="W124" s="207"/>
    </row>
    <row r="125" spans="1:23" s="287" customFormat="1" ht="14.25" hidden="1">
      <c r="A125" s="228"/>
      <c r="B125" s="187"/>
      <c r="C125" s="187"/>
      <c r="D125" s="198"/>
      <c r="E125" s="202"/>
      <c r="F125" s="189" t="s">
        <v>88</v>
      </c>
      <c r="G125" s="189"/>
      <c r="H125" s="189"/>
      <c r="I125" s="189"/>
      <c r="J125" s="189"/>
      <c r="K125" s="189"/>
      <c r="L125" s="189"/>
      <c r="M125" s="207" t="str">
        <f>IF(M124&lt;=0,"đạt ","ko đạt ")</f>
        <v xml:space="preserve">đạt </v>
      </c>
      <c r="N125" s="207" t="str">
        <f>IF(N124&lt;=0,"đạt ","ko đạt ")</f>
        <v xml:space="preserve">đạt </v>
      </c>
      <c r="O125" s="207" t="str">
        <f>IF(O124&lt;=0,"đạt ","ko đạt ")</f>
        <v xml:space="preserve">đạt </v>
      </c>
      <c r="P125" s="207" t="str">
        <f>IF(P124&lt;=0,"đạt ","ko đạt ")</f>
        <v xml:space="preserve">đạt </v>
      </c>
      <c r="Q125" s="207" t="str">
        <f>IF(Q124&lt;=0,"đạt ","ko đạt ")</f>
        <v xml:space="preserve">đạt </v>
      </c>
      <c r="R125" s="207"/>
      <c r="S125" s="286"/>
      <c r="T125" s="286"/>
      <c r="U125" s="286"/>
      <c r="V125" s="286"/>
      <c r="W125" s="286"/>
    </row>
    <row r="126" spans="1:23" s="287" customFormat="1" ht="14.25" hidden="1" customHeight="1">
      <c r="A126" s="228"/>
      <c r="B126" s="187"/>
      <c r="C126" s="187"/>
      <c r="D126" s="198" t="s">
        <v>174</v>
      </c>
      <c r="E126" s="202" t="s">
        <v>158</v>
      </c>
      <c r="F126" s="189" t="s">
        <v>132</v>
      </c>
      <c r="G126" s="189"/>
      <c r="H126" s="189"/>
      <c r="I126" s="189"/>
      <c r="J126" s="189"/>
      <c r="K126" s="189"/>
      <c r="L126" s="189"/>
      <c r="M126" s="207">
        <v>0</v>
      </c>
      <c r="N126" s="207">
        <v>0</v>
      </c>
      <c r="O126" s="207">
        <v>0</v>
      </c>
      <c r="P126" s="207">
        <v>0</v>
      </c>
      <c r="Q126" s="207">
        <v>0</v>
      </c>
      <c r="R126" s="207"/>
      <c r="S126" s="221"/>
      <c r="T126" s="221"/>
      <c r="U126" s="221"/>
      <c r="V126" s="221"/>
      <c r="W126" s="221"/>
    </row>
    <row r="127" spans="1:23" ht="14.25" hidden="1">
      <c r="A127" s="228"/>
      <c r="B127" s="187"/>
      <c r="C127" s="187"/>
      <c r="D127" s="198"/>
      <c r="E127" s="202"/>
      <c r="F127" s="189" t="s">
        <v>88</v>
      </c>
      <c r="G127" s="189"/>
      <c r="H127" s="189"/>
      <c r="I127" s="189"/>
      <c r="J127" s="189"/>
      <c r="K127" s="189"/>
      <c r="L127" s="189"/>
      <c r="M127" s="207" t="str">
        <f>IF(M126&lt;=0,"đạt ","ko đạt ")</f>
        <v xml:space="preserve">đạt </v>
      </c>
      <c r="N127" s="207" t="str">
        <f>IF(N126&lt;=0,"đạt ","ko đạt ")</f>
        <v xml:space="preserve">đạt </v>
      </c>
      <c r="O127" s="207" t="str">
        <f>IF(O126&lt;=0,"đạt ","ko đạt ")</f>
        <v xml:space="preserve">đạt </v>
      </c>
      <c r="P127" s="207" t="str">
        <f>IF(P126&lt;=0,"đạt ","ko đạt ")</f>
        <v xml:space="preserve">đạt </v>
      </c>
      <c r="Q127" s="207" t="str">
        <f>IF(Q126&lt;=0,"đạt ","ko đạt ")</f>
        <v xml:space="preserve">đạt </v>
      </c>
      <c r="R127" s="207"/>
      <c r="S127" s="207"/>
      <c r="T127" s="207"/>
      <c r="U127" s="207"/>
      <c r="V127" s="207"/>
      <c r="W127" s="207"/>
    </row>
    <row r="128" spans="1:23" ht="14.25" hidden="1" customHeight="1">
      <c r="A128" s="228"/>
      <c r="B128" s="187" t="s">
        <v>176</v>
      </c>
      <c r="C128" s="187" t="s">
        <v>109</v>
      </c>
      <c r="D128" s="198" t="s">
        <v>157</v>
      </c>
      <c r="E128" s="202" t="s">
        <v>170</v>
      </c>
      <c r="F128" s="189" t="s">
        <v>132</v>
      </c>
      <c r="G128" s="189"/>
      <c r="H128" s="189"/>
      <c r="I128" s="189"/>
      <c r="J128" s="189"/>
      <c r="K128" s="189"/>
      <c r="L128" s="189"/>
      <c r="M128" s="207">
        <v>0</v>
      </c>
      <c r="N128" s="207">
        <v>0</v>
      </c>
      <c r="O128" s="207">
        <v>0</v>
      </c>
      <c r="P128" s="207">
        <v>0</v>
      </c>
      <c r="Q128" s="207">
        <v>0</v>
      </c>
      <c r="R128" s="207"/>
      <c r="S128" s="207"/>
      <c r="T128" s="207"/>
      <c r="U128" s="207"/>
      <c r="V128" s="207"/>
      <c r="W128" s="207"/>
    </row>
    <row r="129" spans="1:23" ht="14.25" hidden="1">
      <c r="A129" s="228"/>
      <c r="B129" s="187"/>
      <c r="C129" s="187"/>
      <c r="D129" s="198"/>
      <c r="E129" s="202"/>
      <c r="F129" s="189" t="s">
        <v>88</v>
      </c>
      <c r="G129" s="189"/>
      <c r="H129" s="189"/>
      <c r="I129" s="189"/>
      <c r="J129" s="189"/>
      <c r="K129" s="189"/>
      <c r="L129" s="189"/>
      <c r="M129" s="207" t="str">
        <f>IF(M128&lt;=0,"đạt ","ko đạt ")</f>
        <v xml:space="preserve">đạt </v>
      </c>
      <c r="N129" s="207" t="str">
        <f>IF(N128&lt;=0,"đạt ","ko đạt ")</f>
        <v xml:space="preserve">đạt </v>
      </c>
      <c r="O129" s="207" t="str">
        <f>IF(O128&lt;=0,"đạt ","ko đạt ")</f>
        <v xml:space="preserve">đạt </v>
      </c>
      <c r="P129" s="207" t="str">
        <f>IF(P128&lt;=0,"đạt ","ko đạt ")</f>
        <v xml:space="preserve">đạt </v>
      </c>
      <c r="Q129" s="207" t="str">
        <f>IF(Q128&lt;=0,"đạt ","ko đạt ")</f>
        <v xml:space="preserve">đạt </v>
      </c>
      <c r="R129" s="207"/>
      <c r="S129" s="181"/>
      <c r="T129" s="181"/>
      <c r="U129" s="298"/>
      <c r="V129" s="288" t="s">
        <v>177</v>
      </c>
      <c r="W129" s="288"/>
    </row>
    <row r="130" spans="1:23" ht="14.25" hidden="1" customHeight="1">
      <c r="A130" s="228"/>
      <c r="B130" s="187"/>
      <c r="C130" s="187"/>
      <c r="D130" s="198" t="s">
        <v>171</v>
      </c>
      <c r="E130" s="202" t="s">
        <v>158</v>
      </c>
      <c r="F130" s="189" t="s">
        <v>132</v>
      </c>
      <c r="G130" s="189"/>
      <c r="H130" s="189"/>
      <c r="I130" s="189"/>
      <c r="J130" s="189"/>
      <c r="K130" s="189"/>
      <c r="L130" s="189"/>
      <c r="M130" s="207">
        <v>0</v>
      </c>
      <c r="N130" s="207">
        <v>0</v>
      </c>
      <c r="O130" s="207">
        <v>0</v>
      </c>
      <c r="P130" s="207">
        <v>0</v>
      </c>
      <c r="Q130" s="207">
        <v>0</v>
      </c>
      <c r="R130" s="207"/>
      <c r="S130" s="181"/>
      <c r="T130" s="181"/>
      <c r="U130" s="181"/>
      <c r="V130" s="289" t="s">
        <v>178</v>
      </c>
      <c r="W130" s="289"/>
    </row>
    <row r="131" spans="1:23" ht="14.25" hidden="1">
      <c r="A131" s="228"/>
      <c r="B131" s="187"/>
      <c r="C131" s="187"/>
      <c r="D131" s="198"/>
      <c r="E131" s="202"/>
      <c r="F131" s="189" t="s">
        <v>88</v>
      </c>
      <c r="G131" s="189"/>
      <c r="H131" s="189"/>
      <c r="I131" s="189"/>
      <c r="J131" s="189"/>
      <c r="K131" s="189"/>
      <c r="L131" s="189"/>
      <c r="M131" s="207" t="str">
        <f>IF(M130&lt;=0,"đạt ","ko đạt ")</f>
        <v xml:space="preserve">đạt </v>
      </c>
      <c r="N131" s="207" t="str">
        <f>IF(N130&lt;=0,"đạt ","ko đạt ")</f>
        <v xml:space="preserve">đạt </v>
      </c>
      <c r="O131" s="207" t="str">
        <f>IF(O130&lt;=0,"đạt ","ko đạt ")</f>
        <v xml:space="preserve">đạt </v>
      </c>
      <c r="P131" s="207" t="str">
        <f>IF(P130&lt;=0,"đạt ","ko đạt ")</f>
        <v xml:space="preserve">đạt </v>
      </c>
      <c r="Q131" s="207" t="str">
        <f>IF(Q130&lt;=0,"đạt ","ko đạt ")</f>
        <v xml:space="preserve">đạt </v>
      </c>
      <c r="R131" s="207"/>
      <c r="V131" s="290"/>
      <c r="W131" s="291"/>
    </row>
    <row r="132" spans="1:23" ht="14.25" hidden="1" customHeight="1">
      <c r="A132" s="228"/>
      <c r="B132" s="187"/>
      <c r="C132" s="187"/>
      <c r="D132" s="198" t="s">
        <v>159</v>
      </c>
      <c r="E132" s="202">
        <v>1</v>
      </c>
      <c r="F132" s="189" t="s">
        <v>132</v>
      </c>
      <c r="G132" s="189"/>
      <c r="H132" s="189"/>
      <c r="I132" s="189"/>
      <c r="J132" s="189"/>
      <c r="K132" s="189"/>
      <c r="L132" s="189"/>
      <c r="M132" s="238">
        <v>1</v>
      </c>
      <c r="N132" s="238">
        <v>1</v>
      </c>
      <c r="O132" s="238">
        <v>1</v>
      </c>
      <c r="P132" s="238">
        <v>1</v>
      </c>
      <c r="Q132" s="238">
        <v>1</v>
      </c>
      <c r="R132" s="238"/>
    </row>
    <row r="133" spans="1:23" ht="14.25" hidden="1">
      <c r="A133" s="228"/>
      <c r="B133" s="187"/>
      <c r="C133" s="187"/>
      <c r="D133" s="198"/>
      <c r="E133" s="202"/>
      <c r="F133" s="189" t="s">
        <v>88</v>
      </c>
      <c r="G133" s="189"/>
      <c r="H133" s="189"/>
      <c r="I133" s="189"/>
      <c r="J133" s="189"/>
      <c r="K133" s="189"/>
      <c r="L133" s="189"/>
      <c r="M133" s="207" t="str">
        <f>IF(M132&lt;=100%,"đạt ","ko đạt ")</f>
        <v xml:space="preserve">đạt </v>
      </c>
      <c r="N133" s="207" t="str">
        <f>IF(N132&lt;=100%,"đạt ","ko đạt ")</f>
        <v xml:space="preserve">đạt </v>
      </c>
      <c r="O133" s="207" t="str">
        <f>IF(O132&lt;=100%,"đạt ","ko đạt ")</f>
        <v xml:space="preserve">đạt </v>
      </c>
      <c r="P133" s="207" t="str">
        <f>IF(P132&lt;=100%,"đạt ","ko đạt ")</f>
        <v xml:space="preserve">đạt </v>
      </c>
      <c r="Q133" s="207" t="str">
        <f>IF(Q132&lt;=100%,"đạt ","ko đạt ")</f>
        <v xml:space="preserve">đạt </v>
      </c>
      <c r="R133" s="207"/>
      <c r="V133" s="229" t="s">
        <v>179</v>
      </c>
      <c r="W133" s="229"/>
    </row>
    <row r="134" spans="1:23" ht="14.25" hidden="1" customHeight="1">
      <c r="A134" s="228"/>
      <c r="B134" s="187"/>
      <c r="C134" s="187"/>
      <c r="D134" s="198" t="s">
        <v>172</v>
      </c>
      <c r="E134" s="202" t="s">
        <v>158</v>
      </c>
      <c r="F134" s="189" t="s">
        <v>132</v>
      </c>
      <c r="G134" s="189"/>
      <c r="H134" s="189"/>
      <c r="I134" s="189"/>
      <c r="J134" s="189"/>
      <c r="K134" s="189"/>
      <c r="L134" s="189"/>
      <c r="M134" s="207">
        <v>0</v>
      </c>
      <c r="N134" s="207">
        <v>0</v>
      </c>
      <c r="O134" s="207">
        <v>0</v>
      </c>
      <c r="P134" s="207">
        <v>0</v>
      </c>
      <c r="Q134" s="207">
        <v>0</v>
      </c>
      <c r="R134" s="207"/>
    </row>
    <row r="135" spans="1:23" ht="14.25" hidden="1">
      <c r="A135" s="230"/>
      <c r="B135" s="187"/>
      <c r="C135" s="187"/>
      <c r="D135" s="198"/>
      <c r="E135" s="202"/>
      <c r="F135" s="189" t="s">
        <v>88</v>
      </c>
      <c r="G135" s="189"/>
      <c r="H135" s="189"/>
      <c r="I135" s="189"/>
      <c r="J135" s="189"/>
      <c r="K135" s="189"/>
      <c r="L135" s="189"/>
      <c r="M135" s="207" t="str">
        <f>IF(M134&lt;=0,"đạt ","ko đạt ")</f>
        <v xml:space="preserve">đạt </v>
      </c>
      <c r="N135" s="207" t="str">
        <f>IF(N134&lt;=0,"đạt ","ko đạt ")</f>
        <v xml:space="preserve">đạt </v>
      </c>
      <c r="O135" s="207" t="str">
        <f>IF(O134&lt;=0,"đạt ","ko đạt ")</f>
        <v xml:space="preserve">đạt </v>
      </c>
      <c r="P135" s="207" t="str">
        <f>IF(P134&lt;=0,"đạt ","ko đạt ")</f>
        <v xml:space="preserve">đạt </v>
      </c>
      <c r="Q135" s="207" t="str">
        <f>IF(Q134&lt;=0,"đạt ","ko đạt ")</f>
        <v xml:space="preserve">đạt </v>
      </c>
      <c r="R135" s="207"/>
    </row>
    <row r="136" spans="1:23" ht="14.25" hidden="1" customHeight="1">
      <c r="A136" s="220">
        <v>17</v>
      </c>
      <c r="B136" s="187"/>
      <c r="C136" s="187"/>
      <c r="D136" s="198" t="s">
        <v>173</v>
      </c>
      <c r="E136" s="202" t="s">
        <v>158</v>
      </c>
      <c r="F136" s="189" t="s">
        <v>132</v>
      </c>
      <c r="G136" s="189"/>
      <c r="H136" s="189"/>
      <c r="I136" s="189"/>
      <c r="J136" s="189"/>
      <c r="K136" s="189"/>
      <c r="L136" s="189"/>
      <c r="M136" s="207">
        <v>0</v>
      </c>
      <c r="N136" s="207">
        <v>0</v>
      </c>
      <c r="O136" s="207">
        <v>0</v>
      </c>
      <c r="P136" s="207">
        <v>0</v>
      </c>
      <c r="Q136" s="207">
        <v>0</v>
      </c>
      <c r="R136" s="207"/>
    </row>
    <row r="137" spans="1:23" ht="14.25" hidden="1">
      <c r="A137" s="223"/>
      <c r="B137" s="187"/>
      <c r="C137" s="187"/>
      <c r="D137" s="198"/>
      <c r="E137" s="202"/>
      <c r="F137" s="189" t="s">
        <v>88</v>
      </c>
      <c r="G137" s="189"/>
      <c r="H137" s="189"/>
      <c r="I137" s="189"/>
      <c r="J137" s="189"/>
      <c r="K137" s="189"/>
      <c r="L137" s="189"/>
      <c r="M137" s="207" t="str">
        <f>IF(M136&lt;=0,"đạt ","ko đạt ")</f>
        <v xml:space="preserve">đạt </v>
      </c>
      <c r="N137" s="207" t="str">
        <f>IF(N136&lt;=0,"đạt ","ko đạt ")</f>
        <v xml:space="preserve">đạt </v>
      </c>
      <c r="O137" s="207" t="str">
        <f>IF(O136&lt;=0,"đạt ","ko đạt ")</f>
        <v xml:space="preserve">đạt </v>
      </c>
      <c r="P137" s="207" t="str">
        <f>IF(P136&lt;=0,"đạt ","ko đạt ")</f>
        <v xml:space="preserve">đạt </v>
      </c>
      <c r="Q137" s="207" t="str">
        <f>IF(Q136&lt;=0,"đạt ","ko đạt ")</f>
        <v xml:space="preserve">đạt </v>
      </c>
      <c r="R137" s="207"/>
    </row>
    <row r="138" spans="1:23" ht="14.25" hidden="1" customHeight="1">
      <c r="A138" s="185">
        <v>18</v>
      </c>
      <c r="B138" s="187"/>
      <c r="C138" s="187"/>
      <c r="D138" s="198" t="s">
        <v>174</v>
      </c>
      <c r="E138" s="202" t="s">
        <v>158</v>
      </c>
      <c r="F138" s="189" t="s">
        <v>132</v>
      </c>
      <c r="G138" s="189"/>
      <c r="H138" s="189"/>
      <c r="I138" s="189"/>
      <c r="J138" s="189"/>
      <c r="K138" s="189"/>
      <c r="L138" s="189"/>
      <c r="M138" s="207">
        <v>0</v>
      </c>
      <c r="N138" s="207">
        <v>0</v>
      </c>
      <c r="O138" s="207">
        <v>0</v>
      </c>
      <c r="P138" s="207">
        <v>0</v>
      </c>
      <c r="Q138" s="207">
        <v>0</v>
      </c>
      <c r="R138" s="207"/>
    </row>
    <row r="139" spans="1:23" ht="14.25" hidden="1">
      <c r="A139" s="185"/>
      <c r="B139" s="187"/>
      <c r="C139" s="187"/>
      <c r="D139" s="198"/>
      <c r="E139" s="202"/>
      <c r="F139" s="189" t="s">
        <v>88</v>
      </c>
      <c r="G139" s="189"/>
      <c r="H139" s="189"/>
      <c r="I139" s="189"/>
      <c r="J139" s="189"/>
      <c r="K139" s="189"/>
      <c r="L139" s="189"/>
      <c r="M139" s="207" t="str">
        <f>IF(M138&lt;=0,"đạt ","ko đạt ")</f>
        <v xml:space="preserve">đạt </v>
      </c>
      <c r="N139" s="207" t="str">
        <f>IF(N138&lt;=0,"đạt ","ko đạt ")</f>
        <v xml:space="preserve">đạt </v>
      </c>
      <c r="O139" s="207" t="str">
        <f>IF(O138&lt;=0,"đạt ","ko đạt ")</f>
        <v xml:space="preserve">đạt </v>
      </c>
      <c r="P139" s="207" t="str">
        <f>IF(P138&lt;=0,"đạt ","ko đạt ")</f>
        <v xml:space="preserve">đạt </v>
      </c>
      <c r="Q139" s="207" t="str">
        <f>IF(Q138&lt;=0,"đạt ","ko đạt ")</f>
        <v xml:space="preserve">đạt </v>
      </c>
      <c r="R139" s="207"/>
    </row>
    <row r="140" spans="1:23" ht="14.25" hidden="1" customHeight="1">
      <c r="A140" s="181"/>
      <c r="B140" s="292" t="s">
        <v>180</v>
      </c>
      <c r="C140" s="212" t="s">
        <v>181</v>
      </c>
      <c r="D140" s="231" t="s">
        <v>182</v>
      </c>
      <c r="E140" s="293">
        <v>1</v>
      </c>
      <c r="F140" s="294" t="s">
        <v>132</v>
      </c>
      <c r="G140" s="294"/>
      <c r="H140" s="294"/>
      <c r="I140" s="294"/>
      <c r="J140" s="294"/>
      <c r="K140" s="294"/>
      <c r="L140" s="294"/>
      <c r="M140" s="286">
        <v>1</v>
      </c>
      <c r="N140" s="286">
        <v>1</v>
      </c>
      <c r="O140" s="286">
        <v>1</v>
      </c>
      <c r="P140" s="286">
        <v>1</v>
      </c>
      <c r="Q140" s="286">
        <v>1</v>
      </c>
      <c r="R140" s="286"/>
    </row>
    <row r="141" spans="1:23" ht="14.25" hidden="1">
      <c r="A141" s="181"/>
      <c r="B141" s="295"/>
      <c r="C141" s="210"/>
      <c r="D141" s="232"/>
      <c r="E141" s="296"/>
      <c r="F141" s="294" t="s">
        <v>88</v>
      </c>
      <c r="G141" s="294"/>
      <c r="H141" s="294"/>
      <c r="I141" s="294"/>
      <c r="J141" s="294"/>
      <c r="K141" s="294"/>
      <c r="L141" s="294"/>
      <c r="M141" s="221" t="str">
        <f>IF(M140&lt;=100%,"đạt ","ko đạt ")</f>
        <v xml:space="preserve">đạt </v>
      </c>
      <c r="N141" s="221" t="str">
        <f>IF(N140&lt;=100%,"đạt ","ko đạt ")</f>
        <v xml:space="preserve">đạt </v>
      </c>
      <c r="O141" s="221" t="str">
        <f>IF(O140&lt;=100%,"đạt ","ko đạt ")</f>
        <v xml:space="preserve">đạt </v>
      </c>
      <c r="P141" s="221" t="str">
        <f>IF(P140&lt;=100%,"đạt ","ko đạt ")</f>
        <v xml:space="preserve">đạt </v>
      </c>
      <c r="Q141" s="221" t="str">
        <f>IF(Q140&lt;=100%,"đạt ","ko đạt ")</f>
        <v xml:space="preserve">đạt </v>
      </c>
      <c r="R141" s="221"/>
    </row>
    <row r="142" spans="1:23" ht="14.25" hidden="1" customHeight="1">
      <c r="B142" s="201" t="s">
        <v>183</v>
      </c>
      <c r="C142" s="187" t="s">
        <v>109</v>
      </c>
      <c r="D142" s="198" t="s">
        <v>184</v>
      </c>
      <c r="E142" s="233">
        <v>1</v>
      </c>
      <c r="F142" s="189" t="s">
        <v>132</v>
      </c>
      <c r="G142" s="189"/>
      <c r="H142" s="189"/>
      <c r="I142" s="189"/>
      <c r="J142" s="189"/>
      <c r="K142" s="189"/>
      <c r="L142" s="189"/>
      <c r="M142" s="238">
        <v>1</v>
      </c>
      <c r="N142" s="238">
        <v>1</v>
      </c>
      <c r="O142" s="238">
        <v>1</v>
      </c>
      <c r="P142" s="238">
        <v>1</v>
      </c>
      <c r="Q142" s="238">
        <v>1</v>
      </c>
      <c r="R142" s="207"/>
    </row>
    <row r="143" spans="1:23" ht="14.25" hidden="1">
      <c r="B143" s="234"/>
      <c r="C143" s="187"/>
      <c r="D143" s="198"/>
      <c r="E143" s="233"/>
      <c r="F143" s="189" t="s">
        <v>88</v>
      </c>
      <c r="G143" s="189"/>
      <c r="H143" s="189"/>
      <c r="I143" s="189"/>
      <c r="J143" s="189"/>
      <c r="K143" s="189"/>
      <c r="L143" s="189"/>
      <c r="M143" s="207" t="str">
        <f>IF(M142&lt;=100%,"đạt ","ko đạt ")</f>
        <v xml:space="preserve">đạt </v>
      </c>
      <c r="N143" s="207" t="str">
        <f>IF(N142&lt;=100%,"đạt ","ko đạt ")</f>
        <v xml:space="preserve">đạt </v>
      </c>
      <c r="O143" s="207" t="str">
        <f>IF(O142&lt;=100%,"đạt ","ko đạt ")</f>
        <v xml:space="preserve">đạt </v>
      </c>
      <c r="P143" s="207" t="str">
        <f>IF(P142&lt;=100%,"đạt ","ko đạt ")</f>
        <v xml:space="preserve">đạt </v>
      </c>
      <c r="Q143" s="207" t="str">
        <f>IF(Q142&lt;=100%,"đạt ","ko đạt ")</f>
        <v xml:space="preserve">đạt </v>
      </c>
      <c r="R143" s="207"/>
    </row>
    <row r="144" spans="1:23" ht="14.25">
      <c r="B144" s="481" t="s">
        <v>185</v>
      </c>
      <c r="C144" s="481"/>
      <c r="D144" s="481"/>
      <c r="E144" s="181"/>
      <c r="F144" s="181"/>
      <c r="G144" s="181"/>
      <c r="H144" s="181"/>
      <c r="I144" s="181"/>
      <c r="J144" s="181"/>
      <c r="K144" s="181"/>
      <c r="L144" s="181"/>
      <c r="M144" s="181"/>
      <c r="N144" s="181"/>
      <c r="O144" s="181"/>
      <c r="P144" s="181"/>
      <c r="Q144" s="181"/>
      <c r="R144" s="181"/>
    </row>
    <row r="145" spans="2:23" ht="14.25" customHeight="1">
      <c r="B145" s="289" t="s">
        <v>186</v>
      </c>
      <c r="C145" s="289"/>
      <c r="D145" s="289"/>
      <c r="E145" s="181"/>
      <c r="F145" s="181"/>
      <c r="G145" s="181"/>
      <c r="H145" s="181"/>
      <c r="I145" s="181"/>
      <c r="J145" s="181"/>
      <c r="K145" s="181"/>
      <c r="L145" s="181"/>
      <c r="M145" s="181"/>
      <c r="N145" s="181"/>
      <c r="O145" s="181"/>
      <c r="P145" s="181"/>
      <c r="Q145" s="181"/>
      <c r="R145" s="181"/>
    </row>
    <row r="146" spans="2:23" ht="14.25" customHeight="1">
      <c r="B146" s="299"/>
      <c r="C146" s="299"/>
      <c r="D146" s="299"/>
      <c r="E146" s="181"/>
      <c r="F146" s="181"/>
      <c r="G146" s="181"/>
      <c r="H146" s="181"/>
      <c r="I146" s="181"/>
      <c r="J146" s="181"/>
      <c r="K146" s="181"/>
      <c r="L146" s="181"/>
      <c r="M146" s="181"/>
      <c r="N146" s="181"/>
      <c r="O146" s="181"/>
      <c r="P146" s="181"/>
      <c r="Q146" s="181"/>
      <c r="R146" s="181"/>
    </row>
    <row r="147" spans="2:23" ht="14.25" customHeight="1">
      <c r="B147" s="299"/>
      <c r="C147" s="299"/>
      <c r="D147" s="299"/>
      <c r="E147" s="181"/>
      <c r="F147" s="181"/>
      <c r="G147" s="181"/>
      <c r="H147" s="181"/>
      <c r="I147" s="181"/>
      <c r="J147" s="181"/>
      <c r="K147" s="181"/>
      <c r="L147" s="181"/>
      <c r="M147" s="181"/>
      <c r="N147" s="181"/>
      <c r="O147" s="181"/>
      <c r="P147" s="181"/>
      <c r="Q147" s="181"/>
      <c r="R147" s="181"/>
    </row>
    <row r="150" spans="2:23">
      <c r="B150" s="229" t="s">
        <v>187</v>
      </c>
      <c r="C150" s="229"/>
      <c r="D150" s="229"/>
      <c r="V150" s="229"/>
      <c r="W150" s="229"/>
    </row>
    <row r="151" spans="2:23">
      <c r="V151" s="229"/>
      <c r="W151" s="229"/>
    </row>
    <row r="166" spans="4:5">
      <c r="D166" s="229"/>
      <c r="E166" s="229"/>
    </row>
    <row r="196" spans="5:12">
      <c r="E196" s="235"/>
    </row>
    <row r="197" spans="5:12">
      <c r="E197" s="235"/>
    </row>
    <row r="198" spans="5:12">
      <c r="E198" s="235"/>
      <c r="F198" s="235"/>
      <c r="G198" s="235"/>
      <c r="H198" s="235"/>
      <c r="I198" s="235"/>
      <c r="J198" s="235"/>
      <c r="K198" s="235"/>
      <c r="L198" s="235"/>
    </row>
    <row r="199" spans="5:12">
      <c r="E199" s="235"/>
      <c r="F199" s="235"/>
      <c r="G199" s="235"/>
      <c r="H199" s="235"/>
      <c r="I199" s="235"/>
      <c r="J199" s="235"/>
      <c r="K199" s="235"/>
      <c r="L199" s="235"/>
    </row>
    <row r="200" spans="5:12">
      <c r="E200" s="235"/>
      <c r="F200" s="235"/>
      <c r="G200" s="235"/>
      <c r="H200" s="235"/>
      <c r="I200" s="235"/>
      <c r="J200" s="235"/>
      <c r="K200" s="235"/>
      <c r="L200" s="235"/>
    </row>
    <row r="201" spans="5:12">
      <c r="E201" s="235"/>
      <c r="F201" s="235"/>
      <c r="G201" s="235"/>
      <c r="H201" s="235"/>
      <c r="I201" s="235"/>
      <c r="J201" s="235"/>
      <c r="K201" s="235"/>
      <c r="L201" s="235"/>
    </row>
    <row r="202" spans="5:12">
      <c r="E202" s="235"/>
      <c r="F202" s="235"/>
      <c r="G202" s="235"/>
      <c r="H202" s="235"/>
      <c r="I202" s="235"/>
      <c r="J202" s="235"/>
      <c r="K202" s="235"/>
      <c r="L202" s="235"/>
    </row>
    <row r="203" spans="5:12">
      <c r="E203" s="235"/>
      <c r="F203" s="235"/>
      <c r="G203" s="235"/>
      <c r="H203" s="235"/>
      <c r="I203" s="235"/>
      <c r="J203" s="235"/>
      <c r="K203" s="235"/>
      <c r="L203" s="235"/>
    </row>
    <row r="204" spans="5:12">
      <c r="E204" s="235"/>
      <c r="F204" s="235"/>
      <c r="G204" s="235"/>
      <c r="H204" s="235"/>
      <c r="I204" s="235"/>
      <c r="J204" s="235"/>
      <c r="K204" s="235"/>
      <c r="L204" s="235"/>
    </row>
    <row r="205" spans="5:12">
      <c r="E205" s="235"/>
      <c r="F205" s="235"/>
      <c r="G205" s="235"/>
      <c r="H205" s="235"/>
      <c r="I205" s="235"/>
      <c r="J205" s="235"/>
      <c r="K205" s="235"/>
      <c r="L205" s="235"/>
    </row>
    <row r="206" spans="5:12">
      <c r="E206" s="235"/>
      <c r="F206" s="235"/>
      <c r="G206" s="235"/>
      <c r="H206" s="235"/>
      <c r="I206" s="235"/>
      <c r="J206" s="235"/>
      <c r="K206" s="235"/>
      <c r="L206" s="235"/>
    </row>
    <row r="207" spans="5:12">
      <c r="E207" s="235"/>
      <c r="F207" s="235"/>
      <c r="G207" s="235"/>
      <c r="H207" s="235"/>
      <c r="I207" s="235"/>
      <c r="J207" s="235"/>
      <c r="K207" s="235"/>
      <c r="L207" s="235"/>
    </row>
    <row r="208" spans="5:12">
      <c r="F208" s="235"/>
      <c r="G208" s="235"/>
      <c r="H208" s="235"/>
      <c r="I208" s="235"/>
      <c r="J208" s="235"/>
      <c r="K208" s="235"/>
      <c r="L208" s="235"/>
    </row>
    <row r="209" spans="6:12">
      <c r="F209" s="235"/>
      <c r="G209" s="235"/>
      <c r="H209" s="235"/>
      <c r="I209" s="235"/>
      <c r="J209" s="235"/>
      <c r="K209" s="235"/>
      <c r="L209" s="235"/>
    </row>
  </sheetData>
  <mergeCells count="238">
    <mergeCell ref="B12:B15"/>
    <mergeCell ref="B144:D144"/>
    <mergeCell ref="B145:D145"/>
    <mergeCell ref="B150:D150"/>
    <mergeCell ref="V150:W150"/>
    <mergeCell ref="V151:W151"/>
    <mergeCell ref="D166:E166"/>
    <mergeCell ref="C14:C15"/>
    <mergeCell ref="D14:D15"/>
    <mergeCell ref="E14:E15"/>
    <mergeCell ref="A12:A15"/>
    <mergeCell ref="B142:B143"/>
    <mergeCell ref="C142:C143"/>
    <mergeCell ref="D142:D143"/>
    <mergeCell ref="E142:E143"/>
    <mergeCell ref="A138:A139"/>
    <mergeCell ref="D138:D139"/>
    <mergeCell ref="E138:E139"/>
    <mergeCell ref="B140:B141"/>
    <mergeCell ref="C140:C141"/>
    <mergeCell ref="D140:D141"/>
    <mergeCell ref="E140:E141"/>
    <mergeCell ref="E132:E133"/>
    <mergeCell ref="V133:W133"/>
    <mergeCell ref="D134:D135"/>
    <mergeCell ref="E134:E135"/>
    <mergeCell ref="A136:A137"/>
    <mergeCell ref="D136:D137"/>
    <mergeCell ref="E136:E137"/>
    <mergeCell ref="B128:B139"/>
    <mergeCell ref="C128:C139"/>
    <mergeCell ref="D128:D129"/>
    <mergeCell ref="E128:E129"/>
    <mergeCell ref="V129:W129"/>
    <mergeCell ref="D130:D131"/>
    <mergeCell ref="E130:E131"/>
    <mergeCell ref="V130:W130"/>
    <mergeCell ref="D132:D133"/>
    <mergeCell ref="D122:D123"/>
    <mergeCell ref="E122:E123"/>
    <mergeCell ref="D124:D125"/>
    <mergeCell ref="E124:E125"/>
    <mergeCell ref="D126:D127"/>
    <mergeCell ref="E126:E127"/>
    <mergeCell ref="D114:D115"/>
    <mergeCell ref="E114:E115"/>
    <mergeCell ref="B116:B127"/>
    <mergeCell ref="C116:C127"/>
    <mergeCell ref="D116:D117"/>
    <mergeCell ref="E116:E117"/>
    <mergeCell ref="D118:D119"/>
    <mergeCell ref="E118:E119"/>
    <mergeCell ref="D120:D121"/>
    <mergeCell ref="E120:E121"/>
    <mergeCell ref="D108:D109"/>
    <mergeCell ref="E108:E109"/>
    <mergeCell ref="D110:D111"/>
    <mergeCell ref="E110:E111"/>
    <mergeCell ref="D112:D113"/>
    <mergeCell ref="E112:E113"/>
    <mergeCell ref="E99:E100"/>
    <mergeCell ref="C101:C102"/>
    <mergeCell ref="D101:D102"/>
    <mergeCell ref="E101:E102"/>
    <mergeCell ref="B104:B115"/>
    <mergeCell ref="C104:C115"/>
    <mergeCell ref="D104:D105"/>
    <mergeCell ref="E104:E105"/>
    <mergeCell ref="D106:D107"/>
    <mergeCell ref="E106:E107"/>
    <mergeCell ref="A95:A102"/>
    <mergeCell ref="B95:B102"/>
    <mergeCell ref="C95:C96"/>
    <mergeCell ref="D95:D96"/>
    <mergeCell ref="E95:E96"/>
    <mergeCell ref="C97:C98"/>
    <mergeCell ref="D97:D98"/>
    <mergeCell ref="E97:E98"/>
    <mergeCell ref="C99:C100"/>
    <mergeCell ref="D99:D100"/>
    <mergeCell ref="M91:R91"/>
    <mergeCell ref="G92:L92"/>
    <mergeCell ref="M92:R92"/>
    <mergeCell ref="C93:C94"/>
    <mergeCell ref="D93:D94"/>
    <mergeCell ref="E93:E94"/>
    <mergeCell ref="G93:R93"/>
    <mergeCell ref="G94:R94"/>
    <mergeCell ref="D89:D90"/>
    <mergeCell ref="E89:E90"/>
    <mergeCell ref="C91:C92"/>
    <mergeCell ref="D91:D92"/>
    <mergeCell ref="E91:E92"/>
    <mergeCell ref="G91:L91"/>
    <mergeCell ref="G85:L85"/>
    <mergeCell ref="M85:R85"/>
    <mergeCell ref="G86:L86"/>
    <mergeCell ref="M86:R86"/>
    <mergeCell ref="C87:C88"/>
    <mergeCell ref="D87:D88"/>
    <mergeCell ref="E87:E88"/>
    <mergeCell ref="G87:R87"/>
    <mergeCell ref="G88:R88"/>
    <mergeCell ref="A83:A94"/>
    <mergeCell ref="B83:B88"/>
    <mergeCell ref="C83:C84"/>
    <mergeCell ref="D83:D84"/>
    <mergeCell ref="E83:E84"/>
    <mergeCell ref="C85:C86"/>
    <mergeCell ref="D85:D86"/>
    <mergeCell ref="E85:E86"/>
    <mergeCell ref="B89:B94"/>
    <mergeCell ref="C89:C90"/>
    <mergeCell ref="A77:A82"/>
    <mergeCell ref="B77:B82"/>
    <mergeCell ref="C77:C80"/>
    <mergeCell ref="D77:D80"/>
    <mergeCell ref="E77:E80"/>
    <mergeCell ref="C81:C82"/>
    <mergeCell ref="D81:D82"/>
    <mergeCell ref="E81:E82"/>
    <mergeCell ref="G72:R72"/>
    <mergeCell ref="G73:R73"/>
    <mergeCell ref="A74:A76"/>
    <mergeCell ref="B74:B76"/>
    <mergeCell ref="C74:C75"/>
    <mergeCell ref="D74:D75"/>
    <mergeCell ref="E74:E75"/>
    <mergeCell ref="G68:R68"/>
    <mergeCell ref="G69:R69"/>
    <mergeCell ref="C70:C71"/>
    <mergeCell ref="D70:D71"/>
    <mergeCell ref="E70:E71"/>
    <mergeCell ref="G70:R70"/>
    <mergeCell ref="G71:R71"/>
    <mergeCell ref="E66:E67"/>
    <mergeCell ref="A68:A73"/>
    <mergeCell ref="B68:B73"/>
    <mergeCell ref="C68:C69"/>
    <mergeCell ref="D68:D69"/>
    <mergeCell ref="E68:E69"/>
    <mergeCell ref="C72:C73"/>
    <mergeCell ref="D72:D73"/>
    <mergeCell ref="E72:E73"/>
    <mergeCell ref="A62:A63"/>
    <mergeCell ref="B62:B63"/>
    <mergeCell ref="C62:C63"/>
    <mergeCell ref="D62:D63"/>
    <mergeCell ref="E62:E63"/>
    <mergeCell ref="A64:A67"/>
    <mergeCell ref="B64:B67"/>
    <mergeCell ref="D64:D65"/>
    <mergeCell ref="E64:E65"/>
    <mergeCell ref="D66:D67"/>
    <mergeCell ref="R56:S56"/>
    <mergeCell ref="R57:S57"/>
    <mergeCell ref="R58:S58"/>
    <mergeCell ref="C59:C61"/>
    <mergeCell ref="D59:D61"/>
    <mergeCell ref="E59:E61"/>
    <mergeCell ref="D50:D52"/>
    <mergeCell ref="E50:E52"/>
    <mergeCell ref="A53:A61"/>
    <mergeCell ref="B53:B61"/>
    <mergeCell ref="C53:C55"/>
    <mergeCell ref="D53:D55"/>
    <mergeCell ref="E53:E55"/>
    <mergeCell ref="C56:C58"/>
    <mergeCell ref="D56:D58"/>
    <mergeCell ref="E56:E58"/>
    <mergeCell ref="E41:E43"/>
    <mergeCell ref="A44:A52"/>
    <mergeCell ref="B44:B52"/>
    <mergeCell ref="C44:C46"/>
    <mergeCell ref="D44:D46"/>
    <mergeCell ref="E44:E46"/>
    <mergeCell ref="C47:C49"/>
    <mergeCell ref="D47:D49"/>
    <mergeCell ref="E47:E49"/>
    <mergeCell ref="C50:C52"/>
    <mergeCell ref="A35:A43"/>
    <mergeCell ref="B35:B43"/>
    <mergeCell ref="C35:C37"/>
    <mergeCell ref="D35:D37"/>
    <mergeCell ref="E35:E37"/>
    <mergeCell ref="C38:C40"/>
    <mergeCell ref="D38:D40"/>
    <mergeCell ref="E38:E40"/>
    <mergeCell ref="C41:C43"/>
    <mergeCell ref="D41:D43"/>
    <mergeCell ref="C29:C31"/>
    <mergeCell ref="D29:D31"/>
    <mergeCell ref="E29:E31"/>
    <mergeCell ref="C32:C34"/>
    <mergeCell ref="D32:D34"/>
    <mergeCell ref="E32:E34"/>
    <mergeCell ref="A22:A25"/>
    <mergeCell ref="B22:B25"/>
    <mergeCell ref="C22:C25"/>
    <mergeCell ref="D22:D25"/>
    <mergeCell ref="E22:E25"/>
    <mergeCell ref="A26:A34"/>
    <mergeCell ref="B26:B34"/>
    <mergeCell ref="C26:C28"/>
    <mergeCell ref="D26:D28"/>
    <mergeCell ref="E26:E28"/>
    <mergeCell ref="C12:C13"/>
    <mergeCell ref="D12:D13"/>
    <mergeCell ref="E12:E13"/>
    <mergeCell ref="A18:A21"/>
    <mergeCell ref="B18:B21"/>
    <mergeCell ref="C18:C21"/>
    <mergeCell ref="D18:D21"/>
    <mergeCell ref="E18:E21"/>
    <mergeCell ref="A8:A11"/>
    <mergeCell ref="B8:B11"/>
    <mergeCell ref="C8:C9"/>
    <mergeCell ref="D8:D9"/>
    <mergeCell ref="E8:E9"/>
    <mergeCell ref="C10:C11"/>
    <mergeCell ref="D10:D11"/>
    <mergeCell ref="E10:E11"/>
    <mergeCell ref="A6:A7"/>
    <mergeCell ref="B6:B7"/>
    <mergeCell ref="C6:C7"/>
    <mergeCell ref="D6:D7"/>
    <mergeCell ref="E6:E7"/>
    <mergeCell ref="G6:R6"/>
    <mergeCell ref="G7:R7"/>
    <mergeCell ref="V1:W1"/>
    <mergeCell ref="V2:W2"/>
    <mergeCell ref="A4:A5"/>
    <mergeCell ref="B4:B5"/>
    <mergeCell ref="C4:C5"/>
    <mergeCell ref="D4:D5"/>
    <mergeCell ref="E4:E5"/>
    <mergeCell ref="G4:R4"/>
    <mergeCell ref="G5:R5"/>
  </mergeCells>
  <conditionalFormatting sqref="M8:W11 S75:W75 M143:R143 S67:W73 M82:R82 M64:R67 S77:W77 S79:W84 S88:W88 S86:W86 S90:W90 S92:W94 M121:R121 S118:W118 M133:R133 M141:R141 M74:R76 S102:W102 M111:R111 S104:W104 M113:R113 S114:W114 M123:R123 S116:W116 M125:R125 S126:W126 M135:R135 M107:R107 M105:R105 M109:R109 S106:W106 M115:R115 S110:W110 M119:R119 S108:W108 M117:R117 S122:W122 M131:R131 S120:W120 M129:R129 S128:W128 M137:R137 S26:W52 S60:W64 T12:W25 G4:W7 G72 G70 G71:R71 G69:R69 G73:R73 G68 G22:G23 H23:J23 G62:R63 G80:R80 G96:W96 G98:W98 G102:R103 G100:W100 T53:W59 G59:R59 L56:Q56 L57:L58 N57:Q58 G55:J58 O55:S55 G83:R84 G85:G86 M85:M86 G87:R90 G93:R94 G91:G92 M91:M92 G12:T17 G14:W15">
    <cfRule type="cellIs" dxfId="1" priority="197" stopIfTrue="1" operator="greaterThan">
      <formula>"ko đạt"</formula>
    </cfRule>
  </conditionalFormatting>
  <conditionalFormatting sqref="P32:P43 M32:M43 J32:J43 G29:G43 G26:R28 L29:L30 R29:R30 P60:P61 M60:M61 J60:J61 G60:G61 P50:P52 M50:M52 J50:J52 G47:G52 G44:R46 L47:L48 R47:R48 K55:K58 R56:R58 M57:M58 G53:S54 L55:N55">
    <cfRule type="cellIs" dxfId="0" priority="184" operator="greaterThan">
      <formula>"ko đạt"</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Sơ đồ rùa M4</vt:lpstr>
      <vt:lpstr>KPI - M4</vt:lpstr>
      <vt:lpstr>Sheet1</vt:lpstr>
      <vt:lpstr>'Sơ đồ rùa M4'!Print_Area</vt:lpstr>
    </vt:vector>
  </TitlesOfParts>
  <Company>Lear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DELL VOSTRO 3460</cp:lastModifiedBy>
  <cp:lastPrinted>2018-09-18T08:56:03Z</cp:lastPrinted>
  <dcterms:created xsi:type="dcterms:W3CDTF">2015-09-02T03:46:00Z</dcterms:created>
  <dcterms:modified xsi:type="dcterms:W3CDTF">2018-10-03T15:26:24Z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